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C:\Users\Kerz\Desktop\"/>
    </mc:Choice>
  </mc:AlternateContent>
  <bookViews>
    <workbookView xWindow="0" yWindow="0" windowWidth="19200" windowHeight="11460" tabRatio="795" activeTab="2"/>
  </bookViews>
  <sheets>
    <sheet name="Benutzerhinweise" sheetId="34" r:id="rId1"/>
    <sheet name="Zielvereinbarung" sheetId="31" r:id="rId2"/>
    <sheet name="Bewertung durch Anwender" sheetId="30" r:id="rId3"/>
    <sheet name="Konformitätsprüfung" sheetId="32" state="hidden" r:id="rId4"/>
    <sheet name="BNB-System" sheetId="26" state="hidden" r:id="rId5"/>
    <sheet name="Gültigkeitsliste" sheetId="33" state="hidden" r:id="rId6"/>
    <sheet name="hilfstabelle" sheetId="35" state="hidden" r:id="rId7"/>
  </sheets>
  <definedNames>
    <definedName name="_xlnm.Print_Area" localSheetId="0">Benutzerhinweise!$C$1:$L$40</definedName>
    <definedName name="_xlnm.Print_Area" localSheetId="2">'Bewertung durch Anwender'!$A$1:$O$264</definedName>
    <definedName name="_xlnm.Print_Area" localSheetId="4">'BNB-System'!$A$2:$I$260</definedName>
    <definedName name="_xlnm.Print_Area" localSheetId="3">Konformitätsprüfung!$A$1:$O$263</definedName>
    <definedName name="_xlnm.Print_Area" localSheetId="1">Zielvereinbarung!$A$1:$Q$264</definedName>
    <definedName name="Erfüllung">#REF!</definedName>
    <definedName name="gültigkeiten">#REF!,#REF!,#REF!,#REF!,#REF!,#REF!,#REF!,#REF!,#REF!,#REF!,#REF!</definedName>
  </definedNames>
  <calcPr calcId="162913"/>
</workbook>
</file>

<file path=xl/calcChain.xml><?xml version="1.0" encoding="utf-8"?>
<calcChain xmlns="http://schemas.openxmlformats.org/spreadsheetml/2006/main">
  <c r="G115" i="30" l="1"/>
  <c r="H120" i="30"/>
  <c r="G120" i="30"/>
  <c r="G133" i="31"/>
  <c r="D120" i="31"/>
  <c r="C120" i="31"/>
  <c r="D120" i="30"/>
  <c r="C120" i="30"/>
  <c r="C121" i="30"/>
  <c r="G45" i="31" l="1"/>
  <c r="G259" i="31"/>
  <c r="G21" i="31"/>
  <c r="G249" i="31"/>
  <c r="G245" i="31"/>
  <c r="G240" i="31"/>
  <c r="G233" i="31"/>
  <c r="G227" i="31"/>
  <c r="G218" i="31"/>
  <c r="G213" i="31"/>
  <c r="G207" i="31"/>
  <c r="G190" i="31"/>
  <c r="G184" i="31"/>
  <c r="G180" i="31"/>
  <c r="G163" i="31"/>
  <c r="G151" i="31"/>
  <c r="G142" i="31"/>
  <c r="G134" i="31"/>
  <c r="G156" i="31"/>
  <c r="G113" i="31"/>
  <c r="G107" i="31"/>
  <c r="G84" i="31"/>
  <c r="B227" i="35" l="1"/>
  <c r="B228" i="35"/>
  <c r="B229" i="35"/>
  <c r="B230" i="35"/>
  <c r="B231" i="35"/>
  <c r="B233" i="35"/>
  <c r="B234" i="35"/>
  <c r="B235" i="35"/>
  <c r="B236" i="35"/>
  <c r="B237" i="35"/>
  <c r="B238" i="35"/>
  <c r="B240" i="35"/>
  <c r="B241" i="35"/>
  <c r="B242" i="35"/>
  <c r="B243" i="35"/>
  <c r="B245" i="35"/>
  <c r="B246" i="35"/>
  <c r="B247" i="35"/>
  <c r="B249" i="35"/>
  <c r="B250" i="35"/>
  <c r="B251" i="35"/>
  <c r="B252" i="35"/>
  <c r="B253" i="35"/>
  <c r="B254" i="35"/>
  <c r="B255" i="35"/>
  <c r="B256" i="35"/>
  <c r="B257" i="35"/>
  <c r="B259" i="35"/>
  <c r="B260" i="35"/>
  <c r="B261" i="35"/>
  <c r="B262" i="35"/>
  <c r="H226" i="32"/>
  <c r="H232" i="32"/>
  <c r="H239" i="32"/>
  <c r="H244" i="32"/>
  <c r="H248" i="32"/>
  <c r="H258" i="32"/>
  <c r="G227" i="32"/>
  <c r="G228" i="32"/>
  <c r="G229" i="32"/>
  <c r="G230" i="32"/>
  <c r="G231" i="32"/>
  <c r="G233" i="32"/>
  <c r="G234" i="32"/>
  <c r="G235" i="32"/>
  <c r="G236" i="32"/>
  <c r="G237" i="32"/>
  <c r="G238" i="32"/>
  <c r="G240" i="32"/>
  <c r="G241" i="32"/>
  <c r="G242" i="32"/>
  <c r="G243" i="32"/>
  <c r="G245" i="32"/>
  <c r="G246" i="32"/>
  <c r="G247" i="32"/>
  <c r="G249" i="32"/>
  <c r="G250" i="32"/>
  <c r="G251" i="32"/>
  <c r="G252" i="32"/>
  <c r="G253" i="32"/>
  <c r="G254" i="32"/>
  <c r="G255" i="32"/>
  <c r="G256" i="32"/>
  <c r="G257" i="32"/>
  <c r="G259" i="32"/>
  <c r="G260" i="32"/>
  <c r="G261" i="32"/>
  <c r="G262" i="32"/>
  <c r="D227" i="32"/>
  <c r="D228" i="32"/>
  <c r="D229" i="32"/>
  <c r="D230" i="32"/>
  <c r="D231" i="32"/>
  <c r="D232" i="32"/>
  <c r="D233" i="32"/>
  <c r="D234" i="32"/>
  <c r="D235" i="32"/>
  <c r="D236" i="32"/>
  <c r="D237" i="32"/>
  <c r="D238" i="32"/>
  <c r="D239" i="32"/>
  <c r="D240" i="32"/>
  <c r="D241" i="32"/>
  <c r="D242" i="32"/>
  <c r="D243" i="32"/>
  <c r="D244" i="32"/>
  <c r="D245" i="32"/>
  <c r="D246" i="32"/>
  <c r="D247" i="32"/>
  <c r="D248" i="32"/>
  <c r="D249" i="32"/>
  <c r="D250" i="32"/>
  <c r="D251" i="32"/>
  <c r="D252" i="32"/>
  <c r="D253" i="32"/>
  <c r="D254" i="32"/>
  <c r="D255" i="32"/>
  <c r="D256" i="32"/>
  <c r="D257" i="32"/>
  <c r="D258" i="32"/>
  <c r="D259" i="32"/>
  <c r="D260" i="32"/>
  <c r="D261" i="32"/>
  <c r="D262" i="32"/>
  <c r="C262" i="32"/>
  <c r="C261" i="32"/>
  <c r="C260" i="32"/>
  <c r="C259" i="32"/>
  <c r="C257" i="32"/>
  <c r="C256" i="32"/>
  <c r="C255" i="32"/>
  <c r="C254" i="32"/>
  <c r="C258" i="32"/>
  <c r="C253" i="32"/>
  <c r="C252" i="32"/>
  <c r="C251" i="32"/>
  <c r="C250" i="32"/>
  <c r="C249" i="32"/>
  <c r="C248" i="32"/>
  <c r="C247" i="32"/>
  <c r="C246" i="32"/>
  <c r="C245" i="32"/>
  <c r="C244" i="32"/>
  <c r="C243" i="32"/>
  <c r="C242" i="32"/>
  <c r="C241" i="32"/>
  <c r="C240" i="32"/>
  <c r="C238" i="32"/>
  <c r="C237" i="32"/>
  <c r="C236" i="32"/>
  <c r="C235" i="32"/>
  <c r="C234" i="32"/>
  <c r="C233" i="32"/>
  <c r="C231" i="32"/>
  <c r="C230" i="32"/>
  <c r="C229" i="32"/>
  <c r="C228" i="32"/>
  <c r="C227" i="32"/>
  <c r="H228" i="30"/>
  <c r="H229" i="30"/>
  <c r="H230" i="30"/>
  <c r="H231" i="30"/>
  <c r="H232" i="30"/>
  <c r="H233" i="30"/>
  <c r="H234" i="30"/>
  <c r="H235" i="30"/>
  <c r="H236" i="30"/>
  <c r="H237" i="30"/>
  <c r="H238" i="30"/>
  <c r="H239" i="30"/>
  <c r="H240" i="30"/>
  <c r="H241" i="30"/>
  <c r="H242" i="30"/>
  <c r="H243" i="30"/>
  <c r="H244" i="30"/>
  <c r="H245" i="30"/>
  <c r="H246" i="30"/>
  <c r="H247" i="30"/>
  <c r="H248" i="30"/>
  <c r="H249" i="30"/>
  <c r="H250" i="30"/>
  <c r="H251" i="30"/>
  <c r="H252" i="30"/>
  <c r="H253" i="30"/>
  <c r="H254" i="30"/>
  <c r="H255" i="30"/>
  <c r="H256" i="30"/>
  <c r="H257" i="30"/>
  <c r="H258" i="30"/>
  <c r="H259" i="30"/>
  <c r="H260" i="30"/>
  <c r="H261" i="30"/>
  <c r="H262" i="30"/>
  <c r="H263" i="30"/>
  <c r="N259" i="30"/>
  <c r="G258" i="32" s="1"/>
  <c r="N249" i="30"/>
  <c r="G248" i="32" s="1"/>
  <c r="N245" i="30"/>
  <c r="G244" i="32" s="1"/>
  <c r="N240" i="30"/>
  <c r="G239" i="32" s="1"/>
  <c r="N233" i="30"/>
  <c r="G232" i="32" s="1"/>
  <c r="N227" i="30"/>
  <c r="M227" i="30"/>
  <c r="M233" i="30"/>
  <c r="M240" i="30"/>
  <c r="M245" i="30"/>
  <c r="M249" i="30"/>
  <c r="M259" i="30"/>
  <c r="G228" i="30"/>
  <c r="F227" i="32" s="1"/>
  <c r="G229" i="30"/>
  <c r="F228" i="32" s="1"/>
  <c r="G230" i="30"/>
  <c r="F229" i="32" s="1"/>
  <c r="G231" i="30"/>
  <c r="F230" i="32" s="1"/>
  <c r="G232" i="30"/>
  <c r="F231" i="32" s="1"/>
  <c r="G233" i="30"/>
  <c r="F232" i="32" s="1"/>
  <c r="G234" i="30"/>
  <c r="F233" i="32" s="1"/>
  <c r="G235" i="30"/>
  <c r="F234" i="32" s="1"/>
  <c r="G236" i="30"/>
  <c r="F235" i="32" s="1"/>
  <c r="G237" i="30"/>
  <c r="F236" i="32" s="1"/>
  <c r="G238" i="30"/>
  <c r="F237" i="32" s="1"/>
  <c r="G239" i="30"/>
  <c r="F238" i="32" s="1"/>
  <c r="G240" i="30"/>
  <c r="F239" i="32" s="1"/>
  <c r="G241" i="30"/>
  <c r="F240" i="32" s="1"/>
  <c r="G242" i="30"/>
  <c r="F241" i="32" s="1"/>
  <c r="G243" i="30"/>
  <c r="F242" i="32" s="1"/>
  <c r="G244" i="30"/>
  <c r="F243" i="32" s="1"/>
  <c r="G245" i="30"/>
  <c r="F244" i="32" s="1"/>
  <c r="G246" i="30"/>
  <c r="F245" i="32" s="1"/>
  <c r="G247" i="30"/>
  <c r="F246" i="32" s="1"/>
  <c r="G248" i="30"/>
  <c r="F247" i="32" s="1"/>
  <c r="G249" i="30"/>
  <c r="F248" i="32" s="1"/>
  <c r="G250" i="30"/>
  <c r="F249" i="32" s="1"/>
  <c r="G251" i="30"/>
  <c r="F250" i="32" s="1"/>
  <c r="G252" i="30"/>
  <c r="F251" i="32" s="1"/>
  <c r="G253" i="30"/>
  <c r="F252" i="32" s="1"/>
  <c r="G254" i="30"/>
  <c r="F253" i="32" s="1"/>
  <c r="G255" i="30"/>
  <c r="F254" i="32" s="1"/>
  <c r="G256" i="30"/>
  <c r="F255" i="32" s="1"/>
  <c r="G257" i="30"/>
  <c r="F256" i="32" s="1"/>
  <c r="G258" i="30"/>
  <c r="F257" i="32" s="1"/>
  <c r="G259" i="30"/>
  <c r="F258" i="32" s="1"/>
  <c r="G260" i="30"/>
  <c r="F259" i="32" s="1"/>
  <c r="G261" i="30"/>
  <c r="F260" i="32" s="1"/>
  <c r="G262" i="30"/>
  <c r="F261" i="32" s="1"/>
  <c r="G263" i="30"/>
  <c r="F262" i="32" s="1"/>
  <c r="D228" i="30"/>
  <c r="D229" i="30"/>
  <c r="D230" i="30"/>
  <c r="D231" i="30"/>
  <c r="D232" i="30"/>
  <c r="D233" i="30"/>
  <c r="D234" i="30"/>
  <c r="D235" i="30"/>
  <c r="D236" i="30"/>
  <c r="D237" i="30"/>
  <c r="D238" i="30"/>
  <c r="D239" i="30"/>
  <c r="D240" i="30"/>
  <c r="D241" i="30"/>
  <c r="D242" i="30"/>
  <c r="D243" i="30"/>
  <c r="D244" i="30"/>
  <c r="D245" i="30"/>
  <c r="D246" i="30"/>
  <c r="D247" i="30"/>
  <c r="D248" i="30"/>
  <c r="D249" i="30"/>
  <c r="D250" i="30"/>
  <c r="D251" i="30"/>
  <c r="D252" i="30"/>
  <c r="D253" i="30"/>
  <c r="D254" i="30"/>
  <c r="D255" i="30"/>
  <c r="D256" i="30"/>
  <c r="D257" i="30"/>
  <c r="D258" i="30"/>
  <c r="D259" i="30"/>
  <c r="D260" i="30"/>
  <c r="D261" i="30"/>
  <c r="D262" i="30"/>
  <c r="D263" i="30"/>
  <c r="D227" i="30"/>
  <c r="C263" i="30"/>
  <c r="C262" i="30"/>
  <c r="C261" i="30"/>
  <c r="C260" i="30"/>
  <c r="C258" i="30"/>
  <c r="C257" i="30"/>
  <c r="C256" i="30"/>
  <c r="C255" i="30"/>
  <c r="C254" i="30"/>
  <c r="C253" i="30"/>
  <c r="C252" i="30"/>
  <c r="C251" i="30"/>
  <c r="C250" i="30"/>
  <c r="C248" i="30"/>
  <c r="C247" i="30"/>
  <c r="C246" i="30"/>
  <c r="C245" i="30"/>
  <c r="C244" i="30"/>
  <c r="C243" i="30"/>
  <c r="C242" i="30"/>
  <c r="C241" i="30"/>
  <c r="C239" i="30"/>
  <c r="C238" i="30"/>
  <c r="C237" i="30"/>
  <c r="C236" i="30"/>
  <c r="C235" i="30"/>
  <c r="C234" i="30"/>
  <c r="C232" i="30"/>
  <c r="C231" i="30"/>
  <c r="C230" i="30"/>
  <c r="C229" i="30"/>
  <c r="C228" i="30"/>
  <c r="C259" i="30"/>
  <c r="C249" i="30"/>
  <c r="C240" i="30"/>
  <c r="C233" i="30"/>
  <c r="C227" i="30"/>
  <c r="B259" i="30"/>
  <c r="B249" i="30"/>
  <c r="B245" i="30"/>
  <c r="B240" i="30"/>
  <c r="B233" i="30"/>
  <c r="B227" i="30"/>
  <c r="H227" i="30"/>
  <c r="G227" i="30"/>
  <c r="D228" i="31"/>
  <c r="D229" i="31"/>
  <c r="D230" i="31"/>
  <c r="D231" i="31"/>
  <c r="D232" i="31"/>
  <c r="D233" i="31"/>
  <c r="D234" i="31"/>
  <c r="D235" i="31"/>
  <c r="D236" i="31"/>
  <c r="D237" i="31"/>
  <c r="D238" i="31"/>
  <c r="D239" i="31"/>
  <c r="D240" i="31"/>
  <c r="D241" i="31"/>
  <c r="D242" i="31"/>
  <c r="D243" i="31"/>
  <c r="D244" i="31"/>
  <c r="D245" i="31"/>
  <c r="D246" i="31"/>
  <c r="D247" i="31"/>
  <c r="D248" i="31"/>
  <c r="D249" i="31"/>
  <c r="D250" i="31"/>
  <c r="D251" i="31"/>
  <c r="D252" i="31"/>
  <c r="D253" i="31"/>
  <c r="D254" i="31"/>
  <c r="D255" i="31"/>
  <c r="D256" i="31"/>
  <c r="D257" i="31"/>
  <c r="D258" i="31"/>
  <c r="D259" i="31"/>
  <c r="D260" i="31"/>
  <c r="D261" i="31"/>
  <c r="D262" i="31"/>
  <c r="D263" i="31"/>
  <c r="C263" i="31"/>
  <c r="C262" i="31"/>
  <c r="C261" i="31"/>
  <c r="C260" i="31"/>
  <c r="C258" i="31"/>
  <c r="C257" i="31"/>
  <c r="C256" i="31"/>
  <c r="C255" i="31"/>
  <c r="C254" i="31"/>
  <c r="C253" i="31"/>
  <c r="C252" i="31"/>
  <c r="C251" i="31"/>
  <c r="C250" i="31"/>
  <c r="C248" i="31"/>
  <c r="C247" i="31"/>
  <c r="C246" i="31"/>
  <c r="C244" i="31"/>
  <c r="C243" i="31"/>
  <c r="C242" i="31"/>
  <c r="C241" i="31"/>
  <c r="C239" i="31"/>
  <c r="C238" i="31"/>
  <c r="C237" i="31"/>
  <c r="C236" i="31"/>
  <c r="C240" i="31"/>
  <c r="C235" i="31"/>
  <c r="C234" i="31"/>
  <c r="C232" i="31"/>
  <c r="C231" i="31"/>
  <c r="C230" i="31"/>
  <c r="C229" i="31"/>
  <c r="C228" i="31"/>
  <c r="A239" i="35" l="1"/>
  <c r="A232" i="35"/>
  <c r="A258" i="35"/>
  <c r="A261" i="35"/>
  <c r="A256" i="35"/>
  <c r="A252" i="35"/>
  <c r="A242" i="35"/>
  <c r="A237" i="35"/>
  <c r="A233" i="35"/>
  <c r="A228" i="35"/>
  <c r="A259" i="35"/>
  <c r="A243" i="35"/>
  <c r="A260" i="35"/>
  <c r="A246" i="35"/>
  <c r="A241" i="35"/>
  <c r="A236" i="35"/>
  <c r="A227" i="35"/>
  <c r="A255" i="35"/>
  <c r="A235" i="35"/>
  <c r="A254" i="35"/>
  <c r="A250" i="35"/>
  <c r="A245" i="35"/>
  <c r="A240" i="35"/>
  <c r="A230" i="35"/>
  <c r="A251" i="35"/>
  <c r="A231" i="35"/>
  <c r="A244" i="35"/>
  <c r="A248" i="35"/>
  <c r="A262" i="35"/>
  <c r="A257" i="35"/>
  <c r="A253" i="35"/>
  <c r="A249" i="35"/>
  <c r="A238" i="35"/>
  <c r="A234" i="35"/>
  <c r="A229" i="35"/>
  <c r="A247" i="35"/>
  <c r="B239" i="35"/>
  <c r="B226" i="35"/>
  <c r="B258" i="35"/>
  <c r="B244" i="35"/>
  <c r="B248" i="35"/>
  <c r="B232" i="35"/>
  <c r="N1" i="30"/>
  <c r="H47" i="30" l="1"/>
  <c r="H48" i="30"/>
  <c r="H49" i="30"/>
  <c r="H50" i="30"/>
  <c r="H51" i="30"/>
  <c r="H52" i="30"/>
  <c r="H53" i="30"/>
  <c r="H54" i="30"/>
  <c r="H55" i="30"/>
  <c r="H57" i="30"/>
  <c r="H58" i="30"/>
  <c r="H60" i="30"/>
  <c r="H61" i="30"/>
  <c r="H62" i="30"/>
  <c r="H63" i="30"/>
  <c r="H64" i="30"/>
  <c r="H65" i="30"/>
  <c r="H66" i="30"/>
  <c r="H68" i="30"/>
  <c r="H69" i="30"/>
  <c r="H70" i="30"/>
  <c r="H71" i="30"/>
  <c r="H72" i="30"/>
  <c r="H73" i="30"/>
  <c r="H74" i="30"/>
  <c r="H76" i="30"/>
  <c r="H77" i="30"/>
  <c r="H78" i="30"/>
  <c r="H79" i="30"/>
  <c r="H80" i="30"/>
  <c r="H81" i="30"/>
  <c r="H82" i="30"/>
  <c r="H83" i="30"/>
  <c r="H85" i="30"/>
  <c r="H86" i="30"/>
  <c r="H87" i="30"/>
  <c r="H88" i="30"/>
  <c r="H89" i="30"/>
  <c r="H90" i="30"/>
  <c r="H91" i="30"/>
  <c r="H92" i="30"/>
  <c r="H93" i="30"/>
  <c r="H94" i="30"/>
  <c r="H95" i="30"/>
  <c r="H96" i="30"/>
  <c r="H97" i="30"/>
  <c r="H99" i="30"/>
  <c r="H100" i="30"/>
  <c r="H101" i="30"/>
  <c r="H102" i="30"/>
  <c r="H103" i="30"/>
  <c r="H104" i="30"/>
  <c r="H106" i="30"/>
  <c r="H107" i="30"/>
  <c r="H108" i="30"/>
  <c r="H109" i="30"/>
  <c r="H110" i="30"/>
  <c r="H111" i="30"/>
  <c r="H112" i="30"/>
  <c r="H113" i="30"/>
  <c r="H114" i="30"/>
  <c r="H115" i="30"/>
  <c r="H116" i="30"/>
  <c r="H117" i="30"/>
  <c r="H118" i="30"/>
  <c r="H119" i="30"/>
  <c r="H121" i="30"/>
  <c r="H122" i="30"/>
  <c r="H123" i="30"/>
  <c r="H124" i="30"/>
  <c r="H125" i="30"/>
  <c r="H126" i="30"/>
  <c r="H127" i="30"/>
  <c r="H128" i="30"/>
  <c r="H129" i="30"/>
  <c r="H130" i="30"/>
  <c r="H131" i="30"/>
  <c r="H132" i="30"/>
  <c r="H134" i="30"/>
  <c r="H135" i="30"/>
  <c r="H136" i="30"/>
  <c r="H137" i="30"/>
  <c r="H138" i="30"/>
  <c r="H139" i="30"/>
  <c r="H140" i="30"/>
  <c r="H141" i="30"/>
  <c r="H142" i="30"/>
  <c r="H143" i="30"/>
  <c r="H144" i="30"/>
  <c r="H145" i="30"/>
  <c r="H146" i="30"/>
  <c r="H151" i="30"/>
  <c r="H152" i="30"/>
  <c r="H153" i="30"/>
  <c r="H154" i="30"/>
  <c r="H155" i="30"/>
  <c r="H156" i="30"/>
  <c r="H157" i="30"/>
  <c r="H158" i="30"/>
  <c r="H159" i="30"/>
  <c r="H160" i="30"/>
  <c r="H161" i="30"/>
  <c r="H162" i="30"/>
  <c r="H163" i="30"/>
  <c r="H164" i="30"/>
  <c r="H165" i="30"/>
  <c r="H166" i="30"/>
  <c r="H167" i="30"/>
  <c r="H168" i="30"/>
  <c r="H169" i="30"/>
  <c r="H170" i="30"/>
  <c r="H171" i="30"/>
  <c r="H172" i="30"/>
  <c r="H173" i="30"/>
  <c r="H174" i="30"/>
  <c r="H175" i="30"/>
  <c r="H180" i="30"/>
  <c r="H181" i="30"/>
  <c r="H182" i="30"/>
  <c r="H183" i="30"/>
  <c r="H184" i="30"/>
  <c r="H185" i="30"/>
  <c r="H186" i="30"/>
  <c r="H187" i="30"/>
  <c r="H188" i="30"/>
  <c r="H189" i="30"/>
  <c r="H190" i="30"/>
  <c r="H191" i="30"/>
  <c r="H192" i="30"/>
  <c r="H193" i="30"/>
  <c r="H194" i="30"/>
  <c r="H195" i="30"/>
  <c r="H196" i="30"/>
  <c r="H197" i="30"/>
  <c r="H198" i="30"/>
  <c r="H199" i="30"/>
  <c r="H200" i="30"/>
  <c r="H201" i="30"/>
  <c r="H202" i="30"/>
  <c r="H203" i="30"/>
  <c r="H204" i="30"/>
  <c r="H205" i="30"/>
  <c r="H206" i="30"/>
  <c r="H207" i="30"/>
  <c r="H208" i="30"/>
  <c r="H209" i="30"/>
  <c r="H210" i="30"/>
  <c r="H211" i="30"/>
  <c r="H213" i="30"/>
  <c r="H214" i="30"/>
  <c r="H215" i="30"/>
  <c r="H216" i="30"/>
  <c r="H217" i="30"/>
  <c r="H218" i="30"/>
  <c r="H219" i="30"/>
  <c r="H220" i="30"/>
  <c r="H221" i="30"/>
  <c r="G98" i="31"/>
  <c r="H98" i="30" s="1"/>
  <c r="H84" i="30"/>
  <c r="G75" i="31"/>
  <c r="H75" i="30" s="1"/>
  <c r="G34" i="31"/>
  <c r="G56" i="31"/>
  <c r="H56" i="30" s="1"/>
  <c r="G59" i="31"/>
  <c r="H59" i="30" s="1"/>
  <c r="G67" i="31"/>
  <c r="H67" i="30" s="1"/>
  <c r="C1" i="32" l="1"/>
  <c r="C1" i="30"/>
  <c r="B3" i="32"/>
  <c r="B2" i="32"/>
  <c r="B1" i="32"/>
  <c r="B3" i="30"/>
  <c r="B2" i="30"/>
  <c r="B1" i="30"/>
  <c r="B3" i="31"/>
  <c r="B2" i="31"/>
  <c r="B1" i="31"/>
  <c r="M59" i="30" l="1"/>
  <c r="N59" i="30"/>
  <c r="H59" i="32"/>
  <c r="E10" i="31" l="1"/>
  <c r="B106" i="35" l="1"/>
  <c r="B142" i="35"/>
  <c r="B143" i="35"/>
  <c r="B144" i="35"/>
  <c r="B57" i="35"/>
  <c r="B58" i="35"/>
  <c r="B60" i="35"/>
  <c r="B61" i="35"/>
  <c r="B62" i="35"/>
  <c r="B63" i="35"/>
  <c r="B64" i="35"/>
  <c r="B65" i="35"/>
  <c r="B66" i="35"/>
  <c r="B68" i="35"/>
  <c r="B69" i="35"/>
  <c r="B70" i="35"/>
  <c r="B71" i="35"/>
  <c r="B72" i="35"/>
  <c r="B73" i="35"/>
  <c r="B74" i="35"/>
  <c r="B76" i="35"/>
  <c r="B77" i="35"/>
  <c r="B78" i="35"/>
  <c r="B79" i="35"/>
  <c r="B80" i="35"/>
  <c r="B81" i="35"/>
  <c r="B82" i="35"/>
  <c r="B83" i="35"/>
  <c r="B85" i="35"/>
  <c r="B86" i="35"/>
  <c r="B87" i="35"/>
  <c r="B88" i="35"/>
  <c r="B89" i="35"/>
  <c r="B90" i="35"/>
  <c r="B91" i="35"/>
  <c r="B92" i="35"/>
  <c r="B93" i="35"/>
  <c r="B94" i="35"/>
  <c r="B95" i="35"/>
  <c r="B96" i="35"/>
  <c r="B97" i="35"/>
  <c r="B99" i="35"/>
  <c r="B100" i="35"/>
  <c r="B101" i="35"/>
  <c r="B102" i="35"/>
  <c r="B103" i="35"/>
  <c r="B104" i="35"/>
  <c r="B108" i="35"/>
  <c r="B109" i="35"/>
  <c r="B110" i="35"/>
  <c r="B111" i="35"/>
  <c r="B112" i="35"/>
  <c r="B114" i="35"/>
  <c r="B115" i="35"/>
  <c r="B116" i="35"/>
  <c r="B117" i="35"/>
  <c r="B118" i="35"/>
  <c r="B119" i="35"/>
  <c r="B120" i="35"/>
  <c r="B121" i="35"/>
  <c r="B122" i="35"/>
  <c r="B123" i="35"/>
  <c r="B124" i="35"/>
  <c r="B125" i="35"/>
  <c r="B126" i="35"/>
  <c r="B127" i="35"/>
  <c r="B128" i="35"/>
  <c r="B129" i="35"/>
  <c r="B130" i="35"/>
  <c r="B131" i="35"/>
  <c r="B134" i="35"/>
  <c r="B135" i="35"/>
  <c r="B136" i="35"/>
  <c r="B137" i="35"/>
  <c r="B138" i="35"/>
  <c r="B139" i="35"/>
  <c r="B140" i="35"/>
  <c r="B145" i="35"/>
  <c r="B151" i="35"/>
  <c r="B152" i="35"/>
  <c r="B153" i="35"/>
  <c r="B154" i="35"/>
  <c r="B156" i="35"/>
  <c r="B157" i="35"/>
  <c r="B158" i="35"/>
  <c r="B159" i="35"/>
  <c r="B160" i="35"/>
  <c r="B161" i="35"/>
  <c r="B163" i="35"/>
  <c r="B164" i="35"/>
  <c r="B165" i="35"/>
  <c r="B166" i="35"/>
  <c r="B167" i="35"/>
  <c r="B168" i="35"/>
  <c r="B169" i="35"/>
  <c r="B170" i="35"/>
  <c r="B171" i="35"/>
  <c r="B172" i="35"/>
  <c r="B173" i="35"/>
  <c r="B174" i="35"/>
  <c r="B180" i="35"/>
  <c r="B181" i="35"/>
  <c r="B182" i="35"/>
  <c r="B184" i="35"/>
  <c r="B185" i="35"/>
  <c r="B186" i="35"/>
  <c r="B187" i="35"/>
  <c r="B188" i="35"/>
  <c r="B190" i="35"/>
  <c r="B191" i="35"/>
  <c r="B192" i="35"/>
  <c r="B193" i="35"/>
  <c r="B194" i="35"/>
  <c r="B195" i="35"/>
  <c r="B196" i="35"/>
  <c r="B197" i="35"/>
  <c r="B198" i="35"/>
  <c r="B199" i="35"/>
  <c r="B200" i="35"/>
  <c r="B201" i="35"/>
  <c r="B202" i="35"/>
  <c r="B203" i="35"/>
  <c r="B204" i="35"/>
  <c r="B205" i="35"/>
  <c r="B207" i="35"/>
  <c r="B208" i="35"/>
  <c r="B209" i="35"/>
  <c r="B210" i="35"/>
  <c r="B213" i="35"/>
  <c r="B214" i="35"/>
  <c r="B215" i="35"/>
  <c r="B216" i="35"/>
  <c r="B218" i="35"/>
  <c r="B219" i="35"/>
  <c r="B220" i="35"/>
  <c r="B47" i="35"/>
  <c r="B48" i="35"/>
  <c r="B49" i="35"/>
  <c r="B50" i="35"/>
  <c r="B51" i="35"/>
  <c r="B52" i="35"/>
  <c r="B53" i="35"/>
  <c r="B54" i="35"/>
  <c r="B55" i="35"/>
  <c r="B46" i="35"/>
  <c r="B36" i="35"/>
  <c r="B37" i="35"/>
  <c r="B38" i="35"/>
  <c r="B39" i="35"/>
  <c r="B40" i="35"/>
  <c r="B35" i="35"/>
  <c r="B33" i="35"/>
  <c r="B31" i="35"/>
  <c r="B26" i="35"/>
  <c r="B25" i="35"/>
  <c r="B23" i="35"/>
  <c r="B24" i="35"/>
  <c r="B22" i="35"/>
  <c r="B14" i="35"/>
  <c r="B15" i="35"/>
  <c r="B16" i="35"/>
  <c r="B17" i="35"/>
  <c r="B18" i="35"/>
  <c r="B19" i="35"/>
  <c r="B13" i="35"/>
  <c r="A46" i="35"/>
  <c r="A51" i="35"/>
  <c r="A61" i="35"/>
  <c r="A63" i="35"/>
  <c r="A65" i="35"/>
  <c r="C5" i="35"/>
  <c r="B217" i="35" l="1"/>
  <c r="B206" i="35"/>
  <c r="B189" i="35"/>
  <c r="B179" i="35"/>
  <c r="B183" i="35"/>
  <c r="B155" i="35"/>
  <c r="B59" i="35"/>
  <c r="B56" i="35" s="1"/>
  <c r="B67" i="35"/>
  <c r="B141" i="35"/>
  <c r="B21" i="35"/>
  <c r="B10" i="35" s="1"/>
  <c r="B150" i="35"/>
  <c r="B162" i="35"/>
  <c r="B75" i="35"/>
  <c r="B113" i="35"/>
  <c r="B107" i="35" s="1"/>
  <c r="B98" i="35" s="1"/>
  <c r="B45" i="35"/>
  <c r="B84" i="35"/>
  <c r="B212" i="35"/>
  <c r="B133" i="35"/>
  <c r="B34" i="35"/>
  <c r="B28" i="35" s="1"/>
  <c r="B42" i="35" l="1"/>
  <c r="M5" i="30" l="1"/>
  <c r="C113" i="30" l="1"/>
  <c r="G114" i="30" l="1"/>
  <c r="G123" i="30"/>
  <c r="G119" i="30"/>
  <c r="G51" i="30"/>
  <c r="G46" i="30"/>
  <c r="M190" i="30"/>
  <c r="N190" i="30"/>
  <c r="H189" i="32"/>
  <c r="H179" i="32"/>
  <c r="H133" i="32"/>
  <c r="H113" i="32"/>
  <c r="M113" i="30"/>
  <c r="N113" i="30"/>
  <c r="H217" i="32"/>
  <c r="H212" i="32"/>
  <c r="H206" i="32"/>
  <c r="H183" i="32"/>
  <c r="H162" i="32"/>
  <c r="H155" i="32"/>
  <c r="H150" i="32"/>
  <c r="H141" i="32"/>
  <c r="H107" i="32"/>
  <c r="H98" i="32"/>
  <c r="H84" i="32"/>
  <c r="H75" i="32"/>
  <c r="H67" i="32"/>
  <c r="H56" i="32"/>
  <c r="H45" i="32"/>
  <c r="H34" i="32"/>
  <c r="H21" i="32"/>
  <c r="G23" i="32"/>
  <c r="M207" i="30"/>
  <c r="M21" i="30"/>
  <c r="N218" i="30"/>
  <c r="N213" i="30"/>
  <c r="M218" i="30"/>
  <c r="M213" i="30"/>
  <c r="N207" i="30"/>
  <c r="N184" i="30"/>
  <c r="M184" i="30"/>
  <c r="N163" i="30"/>
  <c r="M163" i="30"/>
  <c r="N156" i="30"/>
  <c r="M156" i="30"/>
  <c r="N151" i="30"/>
  <c r="M151" i="30"/>
  <c r="N142" i="30"/>
  <c r="M142" i="30"/>
  <c r="N107" i="30"/>
  <c r="M107" i="30"/>
  <c r="N98" i="30"/>
  <c r="M98" i="30"/>
  <c r="N84" i="30"/>
  <c r="M84" i="30"/>
  <c r="N75" i="30"/>
  <c r="M75" i="30"/>
  <c r="N67" i="30"/>
  <c r="M67" i="30"/>
  <c r="N56" i="30"/>
  <c r="M56" i="30"/>
  <c r="N45" i="30"/>
  <c r="N34" i="30"/>
  <c r="M45" i="30"/>
  <c r="M34" i="30"/>
  <c r="A23" i="35" l="1"/>
  <c r="N134" i="30"/>
  <c r="M134" i="30"/>
  <c r="G84" i="30" l="1"/>
  <c r="G90" i="32"/>
  <c r="G47" i="32"/>
  <c r="G48" i="32"/>
  <c r="G49" i="32"/>
  <c r="G50" i="32"/>
  <c r="G52" i="32"/>
  <c r="G53" i="32"/>
  <c r="G54" i="32"/>
  <c r="G55" i="32"/>
  <c r="D47" i="32"/>
  <c r="D48" i="32"/>
  <c r="D49" i="32"/>
  <c r="D50" i="32"/>
  <c r="D52" i="32"/>
  <c r="D53" i="32"/>
  <c r="D54" i="32"/>
  <c r="D55" i="32"/>
  <c r="C46" i="32"/>
  <c r="C47" i="32"/>
  <c r="C48" i="32"/>
  <c r="C49" i="32"/>
  <c r="C50" i="32"/>
  <c r="C51" i="32"/>
  <c r="C52" i="32"/>
  <c r="C53" i="32"/>
  <c r="C54" i="32"/>
  <c r="C55" i="32"/>
  <c r="G47" i="30"/>
  <c r="F47" i="32" s="1"/>
  <c r="G48" i="30"/>
  <c r="F48" i="32" s="1"/>
  <c r="G49" i="30"/>
  <c r="F49" i="32" s="1"/>
  <c r="G50" i="30"/>
  <c r="F50" i="32" s="1"/>
  <c r="F51" i="32"/>
  <c r="G52" i="30"/>
  <c r="F52" i="32" s="1"/>
  <c r="G53" i="30"/>
  <c r="F53" i="32" s="1"/>
  <c r="G54" i="30"/>
  <c r="F54" i="32" s="1"/>
  <c r="G55" i="30"/>
  <c r="F55" i="32" s="1"/>
  <c r="D47" i="30"/>
  <c r="D48" i="30"/>
  <c r="D49" i="30"/>
  <c r="D50" i="30"/>
  <c r="D52" i="30"/>
  <c r="D53" i="30"/>
  <c r="D54" i="30"/>
  <c r="D55" i="30"/>
  <c r="C46" i="30"/>
  <c r="C47" i="30"/>
  <c r="C48" i="30"/>
  <c r="C49" i="30"/>
  <c r="C50" i="30"/>
  <c r="C51" i="30"/>
  <c r="C52" i="30"/>
  <c r="C53" i="30"/>
  <c r="C54" i="30"/>
  <c r="C55" i="30"/>
  <c r="D47" i="31"/>
  <c r="D48" i="31"/>
  <c r="D49" i="31"/>
  <c r="D50" i="31"/>
  <c r="D52" i="31"/>
  <c r="D53" i="31"/>
  <c r="D54" i="31"/>
  <c r="D55" i="31"/>
  <c r="C46" i="31"/>
  <c r="C47" i="31"/>
  <c r="C48" i="31"/>
  <c r="C49" i="31"/>
  <c r="C50" i="31"/>
  <c r="C51" i="31"/>
  <c r="C52" i="31"/>
  <c r="C53" i="31"/>
  <c r="C54" i="31"/>
  <c r="C55" i="31"/>
  <c r="N21" i="30"/>
  <c r="D58" i="30"/>
  <c r="D21" i="31"/>
  <c r="D24" i="31"/>
  <c r="D23" i="31"/>
  <c r="D22" i="31"/>
  <c r="D35" i="31"/>
  <c r="A52" i="35" l="1"/>
  <c r="A54" i="35"/>
  <c r="A49" i="35"/>
  <c r="A53" i="35"/>
  <c r="A48" i="35"/>
  <c r="A47" i="35"/>
  <c r="A55" i="35"/>
  <c r="A50" i="35"/>
  <c r="A90" i="35"/>
  <c r="G226" i="32"/>
  <c r="E223" i="32"/>
  <c r="E224" i="30"/>
  <c r="A226" i="35" l="1"/>
  <c r="E224" i="31"/>
  <c r="G13" i="30" l="1"/>
  <c r="H13" i="30"/>
  <c r="H14" i="30"/>
  <c r="H15" i="30"/>
  <c r="H16" i="30"/>
  <c r="H17" i="30"/>
  <c r="H18" i="30"/>
  <c r="H19" i="30"/>
  <c r="H21" i="30"/>
  <c r="H22" i="30"/>
  <c r="H23" i="30"/>
  <c r="H24" i="30"/>
  <c r="H25" i="30"/>
  <c r="H26" i="30"/>
  <c r="H31" i="30"/>
  <c r="H33" i="30"/>
  <c r="H34" i="30"/>
  <c r="H35" i="30"/>
  <c r="H36" i="30"/>
  <c r="H37" i="30"/>
  <c r="H38" i="30"/>
  <c r="H39" i="30"/>
  <c r="H40" i="30"/>
  <c r="H45" i="30"/>
  <c r="H46" i="30"/>
  <c r="G14" i="30"/>
  <c r="G15" i="30"/>
  <c r="G16" i="30"/>
  <c r="G17" i="30"/>
  <c r="G18" i="30"/>
  <c r="G19" i="30"/>
  <c r="G21" i="30"/>
  <c r="G22" i="30"/>
  <c r="G23" i="30"/>
  <c r="G24" i="30"/>
  <c r="G25" i="30"/>
  <c r="G26" i="30"/>
  <c r="G31" i="30"/>
  <c r="G33" i="30"/>
  <c r="G34" i="30"/>
  <c r="G35" i="30"/>
  <c r="G36" i="30"/>
  <c r="G37" i="30"/>
  <c r="G38" i="30"/>
  <c r="G39" i="30"/>
  <c r="G40" i="30"/>
  <c r="G4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5" i="30"/>
  <c r="G86" i="30"/>
  <c r="G87" i="30"/>
  <c r="G88" i="30"/>
  <c r="G89" i="30"/>
  <c r="G90" i="30"/>
  <c r="G92" i="30"/>
  <c r="G93" i="30"/>
  <c r="G94" i="30"/>
  <c r="G95" i="30"/>
  <c r="G96" i="30"/>
  <c r="G97" i="30"/>
  <c r="G98" i="30"/>
  <c r="G99" i="30"/>
  <c r="G100" i="30"/>
  <c r="G101" i="30"/>
  <c r="G102" i="30"/>
  <c r="G103" i="30"/>
  <c r="G104" i="30"/>
  <c r="G106" i="30"/>
  <c r="G107" i="30"/>
  <c r="G108" i="30"/>
  <c r="G109" i="30"/>
  <c r="G110" i="30"/>
  <c r="G111" i="30"/>
  <c r="G112" i="30"/>
  <c r="G113" i="30"/>
  <c r="G116" i="30"/>
  <c r="G117" i="30"/>
  <c r="G118" i="30"/>
  <c r="G121" i="30"/>
  <c r="G122" i="30"/>
  <c r="G124" i="30"/>
  <c r="G125" i="30"/>
  <c r="G126" i="30"/>
  <c r="G127" i="30"/>
  <c r="G128" i="30"/>
  <c r="G129" i="30"/>
  <c r="G130" i="30"/>
  <c r="G131" i="30"/>
  <c r="G132" i="30"/>
  <c r="G134" i="30"/>
  <c r="G135" i="30"/>
  <c r="G136" i="30"/>
  <c r="G137" i="30"/>
  <c r="G138" i="30"/>
  <c r="G139" i="30"/>
  <c r="G140" i="30"/>
  <c r="G141" i="30"/>
  <c r="G142" i="30"/>
  <c r="G143" i="30"/>
  <c r="G144" i="30"/>
  <c r="G145" i="30"/>
  <c r="G146"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3" i="30"/>
  <c r="G214" i="30"/>
  <c r="G215" i="30"/>
  <c r="G216" i="30"/>
  <c r="G217" i="30"/>
  <c r="G218" i="30"/>
  <c r="G219" i="30"/>
  <c r="G220" i="30"/>
  <c r="G221" i="30"/>
  <c r="F226" i="32" l="1"/>
  <c r="I5" i="32"/>
  <c r="G16" i="32" l="1"/>
  <c r="G15" i="32"/>
  <c r="G14" i="32"/>
  <c r="G13" i="32"/>
  <c r="A16" i="35" l="1"/>
  <c r="A13" i="35"/>
  <c r="A15" i="35"/>
  <c r="A14" i="35"/>
  <c r="G121" i="32"/>
  <c r="G122" i="32"/>
  <c r="G123" i="32"/>
  <c r="G124" i="32"/>
  <c r="G107" i="32"/>
  <c r="A122" i="35" l="1"/>
  <c r="A121" i="35"/>
  <c r="A124" i="35"/>
  <c r="A107" i="35"/>
  <c r="A123" i="35"/>
  <c r="N11" i="31"/>
  <c r="N12" i="31"/>
  <c r="N20" i="31"/>
  <c r="N22" i="31"/>
  <c r="N23" i="31"/>
  <c r="N24" i="31"/>
  <c r="N27" i="31"/>
  <c r="N29" i="31"/>
  <c r="N30" i="31"/>
  <c r="N32" i="31"/>
  <c r="N35" i="31"/>
  <c r="N36" i="31"/>
  <c r="N37" i="31"/>
  <c r="N38" i="31"/>
  <c r="N39" i="31"/>
  <c r="N40" i="31"/>
  <c r="N41" i="31"/>
  <c r="N43" i="31"/>
  <c r="N44" i="31"/>
  <c r="N46" i="31"/>
  <c r="N55" i="31"/>
  <c r="N57" i="31"/>
  <c r="N58" i="31"/>
  <c r="N60" i="31"/>
  <c r="N61" i="31"/>
  <c r="N62" i="31"/>
  <c r="N63" i="31"/>
  <c r="N64" i="31"/>
  <c r="N65" i="31"/>
  <c r="N66" i="31"/>
  <c r="N68" i="31"/>
  <c r="N69" i="31"/>
  <c r="N70" i="31"/>
  <c r="N71" i="31"/>
  <c r="N72" i="31"/>
  <c r="N73" i="31"/>
  <c r="N74" i="31"/>
  <c r="N76" i="31"/>
  <c r="N77" i="31"/>
  <c r="N78" i="31"/>
  <c r="N79" i="31"/>
  <c r="N80" i="31"/>
  <c r="N81" i="31"/>
  <c r="N82" i="31"/>
  <c r="N83" i="31"/>
  <c r="N85" i="31"/>
  <c r="N86" i="31"/>
  <c r="N87" i="31"/>
  <c r="N88" i="31"/>
  <c r="N89" i="31"/>
  <c r="N90" i="31"/>
  <c r="N91" i="31"/>
  <c r="N92" i="31"/>
  <c r="N93" i="31"/>
  <c r="N94" i="31"/>
  <c r="N95" i="31"/>
  <c r="N96" i="31"/>
  <c r="N97" i="31"/>
  <c r="N99" i="31"/>
  <c r="N100" i="31"/>
  <c r="N101" i="31"/>
  <c r="N102" i="31"/>
  <c r="N103" i="31"/>
  <c r="N104" i="31"/>
  <c r="N105" i="31"/>
  <c r="N108" i="31"/>
  <c r="N109" i="31"/>
  <c r="N110" i="31"/>
  <c r="N111" i="31"/>
  <c r="N112" i="31"/>
  <c r="N114" i="31"/>
  <c r="N115" i="31"/>
  <c r="N116" i="31"/>
  <c r="N117" i="31"/>
  <c r="N118" i="31"/>
  <c r="N119" i="31"/>
  <c r="N121" i="31"/>
  <c r="N122" i="31"/>
  <c r="N123" i="31"/>
  <c r="N124" i="31"/>
  <c r="N125" i="31"/>
  <c r="N126" i="31"/>
  <c r="N127" i="31"/>
  <c r="N128" i="31"/>
  <c r="N129" i="31"/>
  <c r="N130" i="31"/>
  <c r="N131" i="31"/>
  <c r="N132" i="31"/>
  <c r="N133" i="31"/>
  <c r="N135" i="31"/>
  <c r="N136" i="31"/>
  <c r="N137" i="31"/>
  <c r="N138" i="31"/>
  <c r="N139" i="31"/>
  <c r="N140" i="31"/>
  <c r="N141" i="31"/>
  <c r="N143" i="31"/>
  <c r="N144" i="31"/>
  <c r="N145" i="31"/>
  <c r="N146" i="31"/>
  <c r="N147" i="31"/>
  <c r="N149" i="31"/>
  <c r="N150" i="31"/>
  <c r="N152" i="31"/>
  <c r="N153" i="31"/>
  <c r="N154" i="31"/>
  <c r="N155" i="31"/>
  <c r="N157" i="31"/>
  <c r="N158" i="31"/>
  <c r="N159" i="31"/>
  <c r="N160" i="31"/>
  <c r="N161" i="31"/>
  <c r="N162" i="31"/>
  <c r="N164" i="31"/>
  <c r="N165" i="31"/>
  <c r="N166" i="31"/>
  <c r="N167" i="31"/>
  <c r="N168" i="31"/>
  <c r="N169" i="31"/>
  <c r="N170" i="31"/>
  <c r="N171" i="31"/>
  <c r="N172" i="31"/>
  <c r="N176" i="31"/>
  <c r="N178" i="31"/>
  <c r="N179" i="31"/>
  <c r="N181" i="31"/>
  <c r="N182" i="31"/>
  <c r="N183" i="31"/>
  <c r="N185" i="31"/>
  <c r="N186" i="31"/>
  <c r="N187" i="31"/>
  <c r="N188" i="31"/>
  <c r="N189" i="31"/>
  <c r="N191" i="31"/>
  <c r="N192" i="31"/>
  <c r="N193" i="31"/>
  <c r="N194" i="31"/>
  <c r="N195" i="31"/>
  <c r="N196" i="31"/>
  <c r="N197" i="31"/>
  <c r="N198" i="31"/>
  <c r="N199" i="31"/>
  <c r="N200" i="31"/>
  <c r="N201" i="31"/>
  <c r="N202" i="31"/>
  <c r="N203" i="31"/>
  <c r="N204" i="31"/>
  <c r="N205" i="31"/>
  <c r="N208" i="31"/>
  <c r="N209" i="31"/>
  <c r="N210" i="31"/>
  <c r="N211" i="31"/>
  <c r="N212" i="31"/>
  <c r="N214" i="31"/>
  <c r="N215" i="31"/>
  <c r="N216" i="31"/>
  <c r="N217" i="31"/>
  <c r="N219" i="31"/>
  <c r="N220" i="31"/>
  <c r="N222" i="31"/>
  <c r="N223" i="31"/>
  <c r="N225" i="31"/>
  <c r="N226" i="31"/>
  <c r="P11" i="30"/>
  <c r="P12" i="30"/>
  <c r="P20" i="30"/>
  <c r="P22" i="30"/>
  <c r="P23" i="30"/>
  <c r="P24" i="30"/>
  <c r="P27" i="30"/>
  <c r="P29" i="30"/>
  <c r="P30" i="30"/>
  <c r="P32" i="30"/>
  <c r="P35" i="30"/>
  <c r="P36" i="30"/>
  <c r="P37" i="30"/>
  <c r="P38" i="30"/>
  <c r="P39" i="30"/>
  <c r="P40" i="30"/>
  <c r="P41" i="30"/>
  <c r="P43" i="30"/>
  <c r="P44" i="30"/>
  <c r="P46" i="30"/>
  <c r="P47" i="30"/>
  <c r="P57" i="30"/>
  <c r="P58" i="30"/>
  <c r="P60" i="30"/>
  <c r="P61" i="30"/>
  <c r="P62" i="30"/>
  <c r="P63" i="30"/>
  <c r="P64" i="30"/>
  <c r="P65" i="30"/>
  <c r="P66" i="30"/>
  <c r="P68" i="30"/>
  <c r="P69" i="30"/>
  <c r="P70" i="30"/>
  <c r="P71" i="30"/>
  <c r="P72" i="30"/>
  <c r="P73" i="30"/>
  <c r="P74" i="30"/>
  <c r="P76" i="30"/>
  <c r="P77" i="30"/>
  <c r="P78" i="30"/>
  <c r="P79" i="30"/>
  <c r="P80" i="30"/>
  <c r="P81" i="30"/>
  <c r="P82" i="30"/>
  <c r="P83" i="30"/>
  <c r="P85" i="30"/>
  <c r="P86" i="30"/>
  <c r="P87" i="30"/>
  <c r="P88" i="30"/>
  <c r="P89" i="30"/>
  <c r="P90" i="30"/>
  <c r="P91" i="30"/>
  <c r="P92" i="30"/>
  <c r="P93" i="30"/>
  <c r="P94" i="30"/>
  <c r="P95" i="30"/>
  <c r="P96" i="30"/>
  <c r="P97" i="30"/>
  <c r="P99" i="30"/>
  <c r="P100" i="30"/>
  <c r="P101" i="30"/>
  <c r="P102" i="30"/>
  <c r="P103" i="30"/>
  <c r="P104" i="30"/>
  <c r="P105" i="30"/>
  <c r="P108" i="30"/>
  <c r="P109" i="30"/>
  <c r="P110" i="30"/>
  <c r="P111" i="30"/>
  <c r="P112" i="30"/>
  <c r="P114" i="30"/>
  <c r="P115" i="30"/>
  <c r="P116" i="30"/>
  <c r="P117" i="30"/>
  <c r="P118" i="30"/>
  <c r="P119" i="30"/>
  <c r="P121" i="30"/>
  <c r="P122" i="30"/>
  <c r="P123" i="30"/>
  <c r="P124" i="30"/>
  <c r="P125" i="30"/>
  <c r="P126" i="30"/>
  <c r="P127" i="30"/>
  <c r="P128" i="30"/>
  <c r="P129" i="30"/>
  <c r="P130" i="30"/>
  <c r="P131" i="30"/>
  <c r="P132" i="30"/>
  <c r="P133" i="30"/>
  <c r="P135" i="30"/>
  <c r="P136" i="30"/>
  <c r="P137" i="30"/>
  <c r="P138" i="30"/>
  <c r="P139" i="30"/>
  <c r="P140" i="30"/>
  <c r="P141" i="30"/>
  <c r="P143" i="30"/>
  <c r="P144" i="30"/>
  <c r="P145" i="30"/>
  <c r="P146" i="30"/>
  <c r="P147" i="30"/>
  <c r="P149" i="30"/>
  <c r="P150" i="30"/>
  <c r="P152" i="30"/>
  <c r="P153" i="30"/>
  <c r="P154" i="30"/>
  <c r="P155" i="30"/>
  <c r="P157" i="30"/>
  <c r="P158" i="30"/>
  <c r="P159" i="30"/>
  <c r="P160" i="30"/>
  <c r="P161" i="30"/>
  <c r="P162" i="30"/>
  <c r="P164" i="30"/>
  <c r="P165" i="30"/>
  <c r="P166" i="30"/>
  <c r="P167" i="30"/>
  <c r="P168" i="30"/>
  <c r="P169" i="30"/>
  <c r="P170" i="30"/>
  <c r="P171" i="30"/>
  <c r="P172" i="30"/>
  <c r="P176" i="30"/>
  <c r="P178" i="30"/>
  <c r="P179" i="30"/>
  <c r="P181" i="30"/>
  <c r="P182" i="30"/>
  <c r="P183" i="30"/>
  <c r="P185" i="30"/>
  <c r="P186" i="30"/>
  <c r="P187" i="30"/>
  <c r="P188" i="30"/>
  <c r="P189" i="30"/>
  <c r="P191" i="30"/>
  <c r="P192" i="30"/>
  <c r="P193" i="30"/>
  <c r="P194" i="30"/>
  <c r="P195" i="30"/>
  <c r="P196" i="30"/>
  <c r="P197" i="30"/>
  <c r="P198" i="30"/>
  <c r="P199" i="30"/>
  <c r="P200" i="30"/>
  <c r="P201" i="30"/>
  <c r="P202" i="30"/>
  <c r="P203" i="30"/>
  <c r="P204" i="30"/>
  <c r="P205" i="30"/>
  <c r="P208" i="30"/>
  <c r="P209" i="30"/>
  <c r="P210" i="30"/>
  <c r="P211" i="30"/>
  <c r="P212" i="30"/>
  <c r="P214" i="30"/>
  <c r="P215" i="30"/>
  <c r="P216" i="30"/>
  <c r="P217" i="30"/>
  <c r="P219" i="30"/>
  <c r="P220" i="30"/>
  <c r="P222" i="30"/>
  <c r="P223" i="30"/>
  <c r="P225" i="30"/>
  <c r="P226" i="30"/>
  <c r="L11" i="32" l="1"/>
  <c r="L12" i="32"/>
  <c r="L20" i="32"/>
  <c r="L22" i="32"/>
  <c r="L23" i="32"/>
  <c r="L24" i="32"/>
  <c r="L27" i="32"/>
  <c r="L29" i="32"/>
  <c r="L30" i="32"/>
  <c r="L32" i="32"/>
  <c r="L35" i="32"/>
  <c r="L36" i="32"/>
  <c r="L37" i="32"/>
  <c r="L38" i="32"/>
  <c r="L39" i="32"/>
  <c r="L40" i="32"/>
  <c r="L41" i="32"/>
  <c r="L43" i="32"/>
  <c r="L44" i="32"/>
  <c r="L54" i="32"/>
  <c r="L55" i="32"/>
  <c r="L57" i="32"/>
  <c r="L58" i="32"/>
  <c r="L60" i="32"/>
  <c r="L61" i="32"/>
  <c r="L62" i="32"/>
  <c r="L63" i="32"/>
  <c r="L64" i="32"/>
  <c r="L65" i="32"/>
  <c r="L66" i="32"/>
  <c r="L68" i="32"/>
  <c r="L69" i="32"/>
  <c r="L70" i="32"/>
  <c r="L71" i="32"/>
  <c r="L72" i="32"/>
  <c r="L73" i="32"/>
  <c r="L74" i="32"/>
  <c r="L76" i="32"/>
  <c r="L77" i="32"/>
  <c r="L78" i="32"/>
  <c r="L79" i="32"/>
  <c r="L80" i="32"/>
  <c r="L81" i="32"/>
  <c r="L82" i="32"/>
  <c r="L83" i="32"/>
  <c r="L85" i="32"/>
  <c r="L86" i="32"/>
  <c r="L87" i="32"/>
  <c r="L88" i="32"/>
  <c r="L89" i="32"/>
  <c r="L90" i="32"/>
  <c r="L91" i="32"/>
  <c r="L92" i="32"/>
  <c r="L93" i="32"/>
  <c r="L94" i="32"/>
  <c r="L95" i="32"/>
  <c r="L96" i="32"/>
  <c r="L97" i="32"/>
  <c r="L99" i="32"/>
  <c r="L100" i="32"/>
  <c r="L101" i="32"/>
  <c r="L102" i="32"/>
  <c r="L103" i="32"/>
  <c r="L104" i="32"/>
  <c r="L105" i="32"/>
  <c r="L108" i="32"/>
  <c r="L109" i="32"/>
  <c r="L110" i="32"/>
  <c r="L111" i="32"/>
  <c r="L112" i="32"/>
  <c r="L114" i="32"/>
  <c r="L115" i="32"/>
  <c r="L116" i="32"/>
  <c r="L117" i="32"/>
  <c r="L118" i="32"/>
  <c r="L119" i="32"/>
  <c r="L120" i="32"/>
  <c r="L121" i="32"/>
  <c r="L122" i="32"/>
  <c r="L123" i="32"/>
  <c r="L124" i="32"/>
  <c r="L125" i="32"/>
  <c r="L126" i="32"/>
  <c r="L127" i="32"/>
  <c r="L128" i="32"/>
  <c r="L129" i="32"/>
  <c r="L130" i="32"/>
  <c r="L131" i="32"/>
  <c r="L132" i="32"/>
  <c r="L134" i="32"/>
  <c r="L135" i="32"/>
  <c r="L136" i="32"/>
  <c r="L137" i="32"/>
  <c r="L138" i="32"/>
  <c r="L139" i="32"/>
  <c r="L140" i="32"/>
  <c r="L142" i="32"/>
  <c r="L143" i="32"/>
  <c r="L144" i="32"/>
  <c r="L145" i="32"/>
  <c r="L146" i="32"/>
  <c r="L148" i="32"/>
  <c r="L149" i="32"/>
  <c r="L151" i="32"/>
  <c r="L152" i="32"/>
  <c r="L153" i="32"/>
  <c r="L154" i="32"/>
  <c r="L156" i="32"/>
  <c r="L157" i="32"/>
  <c r="L158" i="32"/>
  <c r="L159" i="32"/>
  <c r="L160" i="32"/>
  <c r="L161" i="32"/>
  <c r="L163" i="32"/>
  <c r="L164" i="32"/>
  <c r="L165" i="32"/>
  <c r="L166" i="32"/>
  <c r="L167" i="32"/>
  <c r="L168" i="32"/>
  <c r="L169" i="32"/>
  <c r="L170" i="32"/>
  <c r="L171" i="32"/>
  <c r="L175" i="32"/>
  <c r="L177" i="32"/>
  <c r="L178" i="32"/>
  <c r="L180" i="32"/>
  <c r="L181" i="32"/>
  <c r="L182" i="32"/>
  <c r="L184" i="32"/>
  <c r="L185" i="32"/>
  <c r="L186" i="32"/>
  <c r="L187" i="32"/>
  <c r="L188" i="32"/>
  <c r="L190" i="32"/>
  <c r="L191" i="32"/>
  <c r="L192" i="32"/>
  <c r="L193" i="32"/>
  <c r="L194" i="32"/>
  <c r="L195" i="32"/>
  <c r="L196" i="32"/>
  <c r="L197" i="32"/>
  <c r="L198" i="32"/>
  <c r="L199" i="32"/>
  <c r="L200" i="32"/>
  <c r="L201" i="32"/>
  <c r="L202" i="32"/>
  <c r="L203" i="32"/>
  <c r="L204" i="32"/>
  <c r="L207" i="32"/>
  <c r="L208" i="32"/>
  <c r="L209" i="32"/>
  <c r="L210" i="32"/>
  <c r="L211" i="32"/>
  <c r="L213" i="32"/>
  <c r="L214" i="32"/>
  <c r="L215" i="32"/>
  <c r="L216" i="32"/>
  <c r="L218" i="32"/>
  <c r="L219" i="32"/>
  <c r="L221" i="32"/>
  <c r="L222" i="32"/>
  <c r="L224" i="32"/>
  <c r="L225" i="32"/>
  <c r="E10" i="32" l="1"/>
  <c r="E130" i="26"/>
  <c r="C92" i="32" l="1"/>
  <c r="G220" i="32"/>
  <c r="G180" i="32"/>
  <c r="G181" i="32"/>
  <c r="G182" i="32"/>
  <c r="G183" i="32"/>
  <c r="G184" i="32"/>
  <c r="G185" i="32"/>
  <c r="G186" i="32"/>
  <c r="G187" i="32"/>
  <c r="G188" i="32"/>
  <c r="G189" i="32"/>
  <c r="G190" i="32"/>
  <c r="G191" i="32"/>
  <c r="G192" i="32"/>
  <c r="G193" i="32"/>
  <c r="G194" i="32"/>
  <c r="G195" i="32"/>
  <c r="G196" i="32"/>
  <c r="G197" i="32"/>
  <c r="G198" i="32"/>
  <c r="G199" i="32"/>
  <c r="G200" i="32"/>
  <c r="G201" i="32"/>
  <c r="G202" i="32"/>
  <c r="G203" i="32"/>
  <c r="G204" i="32"/>
  <c r="G205" i="32"/>
  <c r="G206" i="32"/>
  <c r="G207" i="32"/>
  <c r="G208" i="32"/>
  <c r="G209" i="32"/>
  <c r="G210" i="32"/>
  <c r="G212" i="32"/>
  <c r="G213" i="32"/>
  <c r="G214" i="32"/>
  <c r="G215" i="32"/>
  <c r="G216" i="32"/>
  <c r="G217" i="32"/>
  <c r="G218" i="32"/>
  <c r="G219" i="32"/>
  <c r="G179" i="32"/>
  <c r="G174" i="32"/>
  <c r="G153" i="32"/>
  <c r="G152" i="32"/>
  <c r="G151" i="32"/>
  <c r="G150" i="32"/>
  <c r="G142" i="32"/>
  <c r="G143" i="32"/>
  <c r="G144" i="32"/>
  <c r="G145" i="32"/>
  <c r="F180" i="32"/>
  <c r="F181" i="32"/>
  <c r="F182" i="32"/>
  <c r="B258" i="32"/>
  <c r="B248" i="32"/>
  <c r="B244" i="32"/>
  <c r="C239" i="32"/>
  <c r="B239" i="32"/>
  <c r="C232" i="32"/>
  <c r="B232" i="32"/>
  <c r="D226" i="32"/>
  <c r="C226" i="32"/>
  <c r="B226" i="32"/>
  <c r="C225" i="32"/>
  <c r="B223" i="32"/>
  <c r="D220" i="32"/>
  <c r="C220" i="32"/>
  <c r="B220" i="32"/>
  <c r="D219" i="32"/>
  <c r="C219" i="32"/>
  <c r="D218" i="32"/>
  <c r="C218" i="32"/>
  <c r="C217" i="32"/>
  <c r="B217" i="32"/>
  <c r="D216" i="32"/>
  <c r="C216" i="32"/>
  <c r="D215" i="32"/>
  <c r="C215" i="32"/>
  <c r="D214" i="32"/>
  <c r="C214" i="32"/>
  <c r="D213" i="32"/>
  <c r="C213" i="32"/>
  <c r="C212" i="32"/>
  <c r="B212" i="32"/>
  <c r="C211" i="32"/>
  <c r="D210" i="32"/>
  <c r="C210" i="32"/>
  <c r="D209" i="32"/>
  <c r="C209" i="32"/>
  <c r="D208" i="32"/>
  <c r="C208" i="32"/>
  <c r="D207" i="32"/>
  <c r="C207" i="32"/>
  <c r="C206" i="32"/>
  <c r="B206" i="32"/>
  <c r="D205" i="32"/>
  <c r="C205" i="32"/>
  <c r="B205" i="32"/>
  <c r="D204" i="32"/>
  <c r="C204" i="32"/>
  <c r="D203" i="32"/>
  <c r="C203" i="32"/>
  <c r="D202" i="32"/>
  <c r="C202" i="32"/>
  <c r="D201" i="32"/>
  <c r="C201" i="32"/>
  <c r="D200" i="32"/>
  <c r="C200" i="32"/>
  <c r="D199" i="32"/>
  <c r="C199" i="32"/>
  <c r="D198" i="32"/>
  <c r="C198" i="32"/>
  <c r="D197" i="32"/>
  <c r="C197" i="32"/>
  <c r="D196" i="32"/>
  <c r="C196" i="32"/>
  <c r="D195" i="32"/>
  <c r="C195" i="32"/>
  <c r="D194" i="32"/>
  <c r="C194" i="32"/>
  <c r="D193" i="32"/>
  <c r="C193" i="32"/>
  <c r="D192" i="32"/>
  <c r="C192" i="32"/>
  <c r="D191" i="32"/>
  <c r="C191" i="32"/>
  <c r="D190" i="32"/>
  <c r="C190" i="32"/>
  <c r="C189" i="32"/>
  <c r="B189" i="32"/>
  <c r="D188" i="32"/>
  <c r="C188" i="32"/>
  <c r="D187" i="32"/>
  <c r="C187" i="32"/>
  <c r="D186" i="32"/>
  <c r="C186" i="32"/>
  <c r="D185" i="32"/>
  <c r="C185" i="32"/>
  <c r="D184" i="32"/>
  <c r="C184" i="32"/>
  <c r="C183" i="32"/>
  <c r="B183" i="32"/>
  <c r="D182" i="32"/>
  <c r="C182" i="32"/>
  <c r="D181" i="32"/>
  <c r="C181" i="32"/>
  <c r="D180" i="32"/>
  <c r="C180" i="32"/>
  <c r="C179" i="32"/>
  <c r="B179" i="32"/>
  <c r="C178" i="32"/>
  <c r="E176" i="32"/>
  <c r="B176" i="32"/>
  <c r="D174" i="32"/>
  <c r="C174" i="32"/>
  <c r="B174" i="32"/>
  <c r="D173" i="32"/>
  <c r="C173" i="32"/>
  <c r="B173" i="32"/>
  <c r="D172" i="32"/>
  <c r="C172" i="32"/>
  <c r="B172" i="32"/>
  <c r="D171" i="32"/>
  <c r="C171" i="32"/>
  <c r="D170" i="32"/>
  <c r="C170" i="32"/>
  <c r="D169" i="32"/>
  <c r="C169" i="32"/>
  <c r="D168" i="32"/>
  <c r="C168" i="32"/>
  <c r="D167" i="32"/>
  <c r="C167" i="32"/>
  <c r="D166" i="32"/>
  <c r="C166" i="32"/>
  <c r="D165" i="32"/>
  <c r="C165" i="32"/>
  <c r="D164" i="32"/>
  <c r="C164" i="32"/>
  <c r="D163" i="32"/>
  <c r="C163" i="32"/>
  <c r="C162" i="32"/>
  <c r="B162" i="32"/>
  <c r="D161" i="32"/>
  <c r="C161" i="32"/>
  <c r="D160" i="32"/>
  <c r="C160" i="32"/>
  <c r="D159" i="32"/>
  <c r="C159" i="32"/>
  <c r="D158" i="32"/>
  <c r="C158" i="32"/>
  <c r="D157" i="32"/>
  <c r="C157" i="32"/>
  <c r="D156" i="32"/>
  <c r="C156" i="32"/>
  <c r="C155" i="32"/>
  <c r="B155" i="32"/>
  <c r="D154" i="32"/>
  <c r="C154" i="32"/>
  <c r="D153" i="32"/>
  <c r="C153" i="32"/>
  <c r="D152" i="32"/>
  <c r="C152" i="32"/>
  <c r="D151" i="32"/>
  <c r="C151" i="32"/>
  <c r="C150" i="32"/>
  <c r="B150" i="32"/>
  <c r="C149" i="32"/>
  <c r="E147" i="32"/>
  <c r="B147" i="32"/>
  <c r="D145" i="32"/>
  <c r="C145" i="32"/>
  <c r="D144" i="32"/>
  <c r="C144" i="32"/>
  <c r="D143" i="32"/>
  <c r="C143" i="32"/>
  <c r="D142" i="32"/>
  <c r="C142" i="32"/>
  <c r="C141" i="32"/>
  <c r="B141" i="32"/>
  <c r="D140" i="32"/>
  <c r="C140" i="32"/>
  <c r="D139" i="32"/>
  <c r="C139" i="32"/>
  <c r="D138" i="32"/>
  <c r="C138" i="32"/>
  <c r="D137" i="32"/>
  <c r="C137" i="32"/>
  <c r="D136" i="32"/>
  <c r="C136" i="32"/>
  <c r="D135" i="32"/>
  <c r="C135" i="32"/>
  <c r="D134" i="32"/>
  <c r="C134" i="32"/>
  <c r="C133" i="32"/>
  <c r="B133" i="32"/>
  <c r="C132" i="32"/>
  <c r="D131" i="32"/>
  <c r="C131" i="32"/>
  <c r="D130" i="32"/>
  <c r="C130" i="32"/>
  <c r="D129" i="32"/>
  <c r="C129" i="32"/>
  <c r="D128" i="32"/>
  <c r="C128" i="32"/>
  <c r="D127" i="32"/>
  <c r="C127" i="32"/>
  <c r="D126" i="32"/>
  <c r="C126" i="32"/>
  <c r="D125" i="32"/>
  <c r="C125" i="32"/>
  <c r="D124" i="32"/>
  <c r="C124" i="32"/>
  <c r="D123" i="32"/>
  <c r="C123" i="32"/>
  <c r="C122" i="32"/>
  <c r="D121" i="32"/>
  <c r="C121" i="32"/>
  <c r="D120" i="32"/>
  <c r="C120" i="32"/>
  <c r="C119" i="32"/>
  <c r="D118" i="32"/>
  <c r="C118" i="32"/>
  <c r="D117" i="32"/>
  <c r="C117" i="32"/>
  <c r="D116" i="32"/>
  <c r="C116" i="32"/>
  <c r="D115" i="32"/>
  <c r="C115" i="32"/>
  <c r="C114" i="32"/>
  <c r="C113" i="32"/>
  <c r="B113" i="32"/>
  <c r="D112" i="32"/>
  <c r="C112" i="32"/>
  <c r="D111" i="32"/>
  <c r="C111" i="32"/>
  <c r="D110" i="32"/>
  <c r="C110" i="32"/>
  <c r="D109" i="32"/>
  <c r="C109" i="32"/>
  <c r="D108" i="32"/>
  <c r="C108" i="32"/>
  <c r="C107" i="32"/>
  <c r="B107" i="32"/>
  <c r="D106" i="32"/>
  <c r="C106" i="32"/>
  <c r="B106" i="32"/>
  <c r="C105" i="32"/>
  <c r="D104" i="32"/>
  <c r="C104" i="32"/>
  <c r="D103" i="32"/>
  <c r="C103" i="32"/>
  <c r="D102" i="32"/>
  <c r="C102" i="32"/>
  <c r="D101" i="32"/>
  <c r="C101" i="32"/>
  <c r="D100" i="32"/>
  <c r="C100" i="32"/>
  <c r="D99" i="32"/>
  <c r="C99" i="32"/>
  <c r="D98" i="32"/>
  <c r="C98" i="32"/>
  <c r="B98" i="32"/>
  <c r="D97" i="32"/>
  <c r="C97" i="32"/>
  <c r="D96" i="32"/>
  <c r="C96" i="32"/>
  <c r="D95" i="32"/>
  <c r="C95" i="32"/>
  <c r="D94" i="32"/>
  <c r="C94" i="32"/>
  <c r="D93" i="32"/>
  <c r="C93" i="32"/>
  <c r="D92" i="32"/>
  <c r="C91" i="32"/>
  <c r="D90" i="32"/>
  <c r="C90" i="32"/>
  <c r="D89" i="32"/>
  <c r="C89" i="32"/>
  <c r="D88" i="32"/>
  <c r="C88" i="32"/>
  <c r="D87" i="32"/>
  <c r="C87" i="32"/>
  <c r="D86" i="32"/>
  <c r="C86" i="32"/>
  <c r="D85" i="32"/>
  <c r="C85" i="32"/>
  <c r="D84" i="32"/>
  <c r="C84" i="32"/>
  <c r="B84" i="32"/>
  <c r="D83" i="32"/>
  <c r="C83" i="32"/>
  <c r="D82" i="32"/>
  <c r="C82" i="32"/>
  <c r="D81" i="32"/>
  <c r="C81" i="32"/>
  <c r="D80" i="32"/>
  <c r="C80" i="32"/>
  <c r="D79" i="32"/>
  <c r="C79" i="32"/>
  <c r="D78" i="32"/>
  <c r="C78" i="32"/>
  <c r="D77" i="32"/>
  <c r="C77" i="32"/>
  <c r="D76" i="32"/>
  <c r="C76" i="32"/>
  <c r="D75" i="32"/>
  <c r="C75" i="32"/>
  <c r="B75" i="32"/>
  <c r="D74" i="32"/>
  <c r="C74" i="32"/>
  <c r="D73" i="32"/>
  <c r="C73" i="32"/>
  <c r="D72" i="32"/>
  <c r="C72" i="32"/>
  <c r="D71" i="32"/>
  <c r="C71" i="32"/>
  <c r="D70" i="32"/>
  <c r="C70" i="32"/>
  <c r="D69" i="32"/>
  <c r="C69" i="32"/>
  <c r="D68" i="32"/>
  <c r="C68" i="32"/>
  <c r="D67" i="32"/>
  <c r="C67" i="32"/>
  <c r="B67" i="32"/>
  <c r="D66" i="32"/>
  <c r="C66" i="32"/>
  <c r="D65" i="32"/>
  <c r="C65" i="32"/>
  <c r="D64" i="32"/>
  <c r="C64" i="32"/>
  <c r="D63" i="32"/>
  <c r="C63" i="32"/>
  <c r="D62" i="32"/>
  <c r="C62" i="32"/>
  <c r="D61" i="32"/>
  <c r="C61" i="32"/>
  <c r="D60" i="32"/>
  <c r="C60" i="32"/>
  <c r="D59" i="32"/>
  <c r="C59" i="32"/>
  <c r="B59" i="32"/>
  <c r="D58" i="32"/>
  <c r="C58" i="32"/>
  <c r="D57" i="32"/>
  <c r="C57" i="32"/>
  <c r="D56" i="32"/>
  <c r="C56" i="32"/>
  <c r="B56" i="32"/>
  <c r="D45" i="32"/>
  <c r="C45" i="32"/>
  <c r="B45" i="32"/>
  <c r="C44" i="32"/>
  <c r="E42" i="32"/>
  <c r="B42" i="32"/>
  <c r="D40" i="32"/>
  <c r="C40" i="32"/>
  <c r="D39" i="32"/>
  <c r="C39" i="32"/>
  <c r="D38" i="32"/>
  <c r="C38" i="32"/>
  <c r="D37" i="32"/>
  <c r="C37" i="32"/>
  <c r="D36" i="32"/>
  <c r="C36" i="32"/>
  <c r="D35" i="32"/>
  <c r="C35" i="32"/>
  <c r="D34" i="32"/>
  <c r="C34" i="32"/>
  <c r="B34" i="32"/>
  <c r="D33" i="32"/>
  <c r="C33" i="32"/>
  <c r="B33" i="32"/>
  <c r="C32" i="32"/>
  <c r="D31" i="32"/>
  <c r="C31" i="32"/>
  <c r="B31" i="32"/>
  <c r="C30" i="32"/>
  <c r="B29" i="32"/>
  <c r="E28" i="32"/>
  <c r="B28" i="32"/>
  <c r="D26" i="32"/>
  <c r="C26" i="32"/>
  <c r="B26" i="32"/>
  <c r="D25" i="32"/>
  <c r="C25" i="32"/>
  <c r="B25" i="32"/>
  <c r="D24" i="32"/>
  <c r="C24" i="32"/>
  <c r="D23" i="32"/>
  <c r="C23" i="32"/>
  <c r="D22" i="32"/>
  <c r="C22" i="32"/>
  <c r="D21" i="32"/>
  <c r="C21" i="32"/>
  <c r="B21" i="32"/>
  <c r="C20" i="32"/>
  <c r="D19" i="32"/>
  <c r="C19" i="32"/>
  <c r="B19" i="32"/>
  <c r="D18" i="32"/>
  <c r="C18" i="32"/>
  <c r="B18" i="32"/>
  <c r="D17" i="32"/>
  <c r="C17" i="32"/>
  <c r="B17" i="32"/>
  <c r="D16" i="32"/>
  <c r="C16" i="32"/>
  <c r="B16" i="32"/>
  <c r="D15" i="32"/>
  <c r="C15" i="32"/>
  <c r="B15" i="32"/>
  <c r="D14" i="32"/>
  <c r="C14" i="32"/>
  <c r="B14" i="32"/>
  <c r="D13" i="32"/>
  <c r="C13" i="32"/>
  <c r="B13" i="32"/>
  <c r="F213" i="32"/>
  <c r="F214" i="32"/>
  <c r="F215" i="32"/>
  <c r="F216" i="32"/>
  <c r="F218" i="32"/>
  <c r="F219" i="32"/>
  <c r="F220" i="32"/>
  <c r="F203" i="32"/>
  <c r="F204" i="32"/>
  <c r="F205" i="32"/>
  <c r="F207" i="32"/>
  <c r="F208" i="32"/>
  <c r="F209" i="32"/>
  <c r="F210" i="32"/>
  <c r="F190" i="32"/>
  <c r="F191" i="32"/>
  <c r="F192" i="32"/>
  <c r="F193" i="32"/>
  <c r="F194" i="32"/>
  <c r="F195" i="32"/>
  <c r="F196" i="32"/>
  <c r="F197" i="32"/>
  <c r="F198" i="32"/>
  <c r="F199" i="32"/>
  <c r="F200" i="32"/>
  <c r="F201" i="32"/>
  <c r="F202" i="32"/>
  <c r="F184" i="32"/>
  <c r="F185" i="32"/>
  <c r="F186" i="32"/>
  <c r="F187" i="32"/>
  <c r="F188" i="32"/>
  <c r="F174" i="32"/>
  <c r="F152" i="32"/>
  <c r="F153" i="32"/>
  <c r="F154" i="32"/>
  <c r="F151" i="32"/>
  <c r="F124" i="32"/>
  <c r="F123" i="32"/>
  <c r="F121" i="32"/>
  <c r="F90" i="32"/>
  <c r="A144" i="35" l="1"/>
  <c r="A151" i="35"/>
  <c r="A179" i="35"/>
  <c r="A216" i="35"/>
  <c r="A212" i="35"/>
  <c r="A207" i="35"/>
  <c r="A203" i="35"/>
  <c r="A199" i="35"/>
  <c r="A195" i="35"/>
  <c r="A191" i="35"/>
  <c r="A187" i="35"/>
  <c r="A183" i="35"/>
  <c r="A220" i="35"/>
  <c r="A143" i="35"/>
  <c r="A152" i="35"/>
  <c r="A219" i="35"/>
  <c r="A215" i="35"/>
  <c r="A210" i="35"/>
  <c r="A206" i="35"/>
  <c r="A202" i="35"/>
  <c r="A198" i="35"/>
  <c r="A194" i="35"/>
  <c r="A190" i="35"/>
  <c r="A186" i="35"/>
  <c r="A182" i="35"/>
  <c r="A142" i="35"/>
  <c r="A153" i="35"/>
  <c r="A218" i="35"/>
  <c r="A214" i="35"/>
  <c r="A209" i="35"/>
  <c r="A205" i="35"/>
  <c r="A201" i="35"/>
  <c r="A197" i="35"/>
  <c r="A193" i="35"/>
  <c r="A189" i="35"/>
  <c r="A185" i="35"/>
  <c r="A181" i="35"/>
  <c r="A145" i="35"/>
  <c r="A150" i="35"/>
  <c r="A174" i="35"/>
  <c r="A217" i="35"/>
  <c r="A213" i="35"/>
  <c r="A208" i="35"/>
  <c r="A204" i="35"/>
  <c r="A200" i="35"/>
  <c r="A196" i="35"/>
  <c r="A192" i="35"/>
  <c r="A188" i="35"/>
  <c r="A184" i="35"/>
  <c r="A180" i="35"/>
  <c r="F206" i="32"/>
  <c r="F189" i="32"/>
  <c r="F217" i="32"/>
  <c r="F212" i="32"/>
  <c r="F183" i="32"/>
  <c r="I5" i="30"/>
  <c r="F107" i="32" l="1"/>
  <c r="F179" i="32"/>
  <c r="F150" i="32"/>
  <c r="F13" i="32"/>
  <c r="F14" i="32"/>
  <c r="F15" i="32"/>
  <c r="F16" i="32"/>
  <c r="F17" i="32"/>
  <c r="F18" i="32"/>
  <c r="F19" i="32"/>
  <c r="F22" i="32"/>
  <c r="F23" i="32"/>
  <c r="F24" i="32"/>
  <c r="F25" i="32"/>
  <c r="F26" i="32"/>
  <c r="F31" i="32"/>
  <c r="F33" i="32"/>
  <c r="F34" i="32"/>
  <c r="F35" i="32"/>
  <c r="F36" i="32"/>
  <c r="F37" i="32"/>
  <c r="F38" i="32"/>
  <c r="F39" i="32"/>
  <c r="F40" i="32"/>
  <c r="F45" i="32"/>
  <c r="F56" i="32"/>
  <c r="F57" i="32"/>
  <c r="F58" i="32"/>
  <c r="F59" i="32"/>
  <c r="F60" i="32"/>
  <c r="F62" i="32"/>
  <c r="F64" i="32"/>
  <c r="F66" i="32"/>
  <c r="F67" i="32"/>
  <c r="F68" i="32"/>
  <c r="F69" i="32"/>
  <c r="F70" i="32"/>
  <c r="F71" i="32"/>
  <c r="F72" i="32"/>
  <c r="F73" i="32"/>
  <c r="F74" i="32"/>
  <c r="F75" i="32"/>
  <c r="F76" i="32"/>
  <c r="F77" i="32"/>
  <c r="F78" i="32"/>
  <c r="F79" i="32"/>
  <c r="F80" i="32"/>
  <c r="F81" i="32"/>
  <c r="F82" i="32"/>
  <c r="F83" i="32"/>
  <c r="F84" i="32"/>
  <c r="F85" i="32"/>
  <c r="F86" i="32"/>
  <c r="F87" i="32"/>
  <c r="F88" i="32"/>
  <c r="F89" i="32"/>
  <c r="F91" i="32"/>
  <c r="F92" i="32"/>
  <c r="F93" i="32"/>
  <c r="F94" i="32"/>
  <c r="F95" i="32"/>
  <c r="F96" i="32"/>
  <c r="F97" i="32"/>
  <c r="F98" i="32"/>
  <c r="F99" i="32"/>
  <c r="F100" i="32"/>
  <c r="F101" i="32"/>
  <c r="F102" i="32"/>
  <c r="F103" i="32"/>
  <c r="F104" i="32"/>
  <c r="F106" i="32"/>
  <c r="F108" i="32"/>
  <c r="F109" i="32"/>
  <c r="F110" i="32"/>
  <c r="F111" i="32"/>
  <c r="F112" i="32"/>
  <c r="F113" i="32"/>
  <c r="F115" i="32"/>
  <c r="F116" i="32"/>
  <c r="F117" i="32"/>
  <c r="F118" i="32"/>
  <c r="F119" i="32"/>
  <c r="F120" i="32"/>
  <c r="F125" i="32"/>
  <c r="F126" i="32"/>
  <c r="F127" i="32"/>
  <c r="F128" i="32"/>
  <c r="F129" i="32"/>
  <c r="F130" i="32"/>
  <c r="F131" i="32"/>
  <c r="F133" i="32"/>
  <c r="F134" i="32"/>
  <c r="F135" i="32"/>
  <c r="F136" i="32"/>
  <c r="F137" i="32"/>
  <c r="F138" i="32"/>
  <c r="F139" i="32"/>
  <c r="F140" i="32"/>
  <c r="F141" i="32"/>
  <c r="F142" i="32"/>
  <c r="F143" i="32"/>
  <c r="F144" i="32"/>
  <c r="F145" i="32"/>
  <c r="F155" i="32"/>
  <c r="F156" i="32"/>
  <c r="F157" i="32"/>
  <c r="F158" i="32"/>
  <c r="F159" i="32"/>
  <c r="F160" i="32"/>
  <c r="F161" i="32"/>
  <c r="F162" i="32"/>
  <c r="F163" i="32"/>
  <c r="F164" i="32"/>
  <c r="F165" i="32"/>
  <c r="F166" i="32"/>
  <c r="F167" i="32"/>
  <c r="F168" i="32"/>
  <c r="F169" i="32"/>
  <c r="F170" i="32"/>
  <c r="F171" i="32"/>
  <c r="F172" i="32"/>
  <c r="F173" i="32"/>
  <c r="C226" i="30"/>
  <c r="B224" i="30"/>
  <c r="D221" i="30"/>
  <c r="C221" i="30"/>
  <c r="B221" i="30"/>
  <c r="D220" i="30"/>
  <c r="C220" i="30"/>
  <c r="D219" i="30"/>
  <c r="C219" i="30"/>
  <c r="C218" i="30"/>
  <c r="B218" i="30"/>
  <c r="D217" i="30"/>
  <c r="C217" i="30"/>
  <c r="D216" i="30"/>
  <c r="C216" i="30"/>
  <c r="D215" i="30"/>
  <c r="C215" i="30"/>
  <c r="D214" i="30"/>
  <c r="C214" i="30"/>
  <c r="C213" i="30"/>
  <c r="B213" i="30"/>
  <c r="C212" i="30"/>
  <c r="D211" i="30"/>
  <c r="C211" i="30"/>
  <c r="D210" i="30"/>
  <c r="C210" i="30"/>
  <c r="D209" i="30"/>
  <c r="C209" i="30"/>
  <c r="D208" i="30"/>
  <c r="C208" i="30"/>
  <c r="C207" i="30"/>
  <c r="B207" i="30"/>
  <c r="D206" i="30"/>
  <c r="C206" i="30"/>
  <c r="B206" i="30"/>
  <c r="D205" i="30"/>
  <c r="C205" i="30"/>
  <c r="D204" i="30"/>
  <c r="C204" i="30"/>
  <c r="D203" i="30"/>
  <c r="C203" i="30"/>
  <c r="D202" i="30"/>
  <c r="C202" i="30"/>
  <c r="D201" i="30"/>
  <c r="C201" i="30"/>
  <c r="D200" i="30"/>
  <c r="C200" i="30"/>
  <c r="D199" i="30"/>
  <c r="C199" i="30"/>
  <c r="D198" i="30"/>
  <c r="C198" i="30"/>
  <c r="D197" i="30"/>
  <c r="C197" i="30"/>
  <c r="D196" i="30"/>
  <c r="C196" i="30"/>
  <c r="D195" i="30"/>
  <c r="C195" i="30"/>
  <c r="D194" i="30"/>
  <c r="C194" i="30"/>
  <c r="D193" i="30"/>
  <c r="C193" i="30"/>
  <c r="D192" i="30"/>
  <c r="C192" i="30"/>
  <c r="D191" i="30"/>
  <c r="C191" i="30"/>
  <c r="C190" i="30"/>
  <c r="B190" i="30"/>
  <c r="D189" i="30"/>
  <c r="C189" i="30"/>
  <c r="D188" i="30"/>
  <c r="C188" i="30"/>
  <c r="D187" i="30"/>
  <c r="C187" i="30"/>
  <c r="D186" i="30"/>
  <c r="C186" i="30"/>
  <c r="D185" i="30"/>
  <c r="C185" i="30"/>
  <c r="C184" i="30"/>
  <c r="B184" i="30"/>
  <c r="E183" i="30"/>
  <c r="D183" i="30"/>
  <c r="C183" i="30"/>
  <c r="E182" i="30"/>
  <c r="D182" i="30"/>
  <c r="C182" i="30"/>
  <c r="E181" i="30"/>
  <c r="D181" i="30"/>
  <c r="C181" i="30"/>
  <c r="C180" i="30"/>
  <c r="B180" i="30"/>
  <c r="C179" i="30"/>
  <c r="E177" i="30"/>
  <c r="B177" i="30"/>
  <c r="D175" i="30"/>
  <c r="C175" i="30"/>
  <c r="B175" i="30"/>
  <c r="D174" i="30"/>
  <c r="C174" i="30"/>
  <c r="B174" i="30"/>
  <c r="D173" i="30"/>
  <c r="C173" i="30"/>
  <c r="B173" i="30"/>
  <c r="D172" i="30"/>
  <c r="C172" i="30"/>
  <c r="D171" i="30"/>
  <c r="C171" i="30"/>
  <c r="D170" i="30"/>
  <c r="C170" i="30"/>
  <c r="D169" i="30"/>
  <c r="C169" i="30"/>
  <c r="D168" i="30"/>
  <c r="C168" i="30"/>
  <c r="D167" i="30"/>
  <c r="C167" i="30"/>
  <c r="D166" i="30"/>
  <c r="C166" i="30"/>
  <c r="D165" i="30"/>
  <c r="C165" i="30"/>
  <c r="D164" i="30"/>
  <c r="C164" i="30"/>
  <c r="C163" i="30"/>
  <c r="B163" i="30"/>
  <c r="D162" i="30"/>
  <c r="C162" i="30"/>
  <c r="D161" i="30"/>
  <c r="C161" i="30"/>
  <c r="D160" i="30"/>
  <c r="C160" i="30"/>
  <c r="D159" i="30"/>
  <c r="C159" i="30"/>
  <c r="D158" i="30"/>
  <c r="C158" i="30"/>
  <c r="D157" i="30"/>
  <c r="C157" i="30"/>
  <c r="C156" i="30"/>
  <c r="B156" i="30"/>
  <c r="D155" i="30"/>
  <c r="C155" i="30"/>
  <c r="D154" i="30"/>
  <c r="C154" i="30"/>
  <c r="D153" i="30"/>
  <c r="C153" i="30"/>
  <c r="D152" i="30"/>
  <c r="C152" i="30"/>
  <c r="C151" i="30"/>
  <c r="B151" i="30"/>
  <c r="C150" i="30"/>
  <c r="E148" i="30"/>
  <c r="B148" i="30"/>
  <c r="D146" i="30"/>
  <c r="C146" i="30"/>
  <c r="D145" i="30"/>
  <c r="C145" i="30"/>
  <c r="D144" i="30"/>
  <c r="C144" i="30"/>
  <c r="D143" i="30"/>
  <c r="C143" i="30"/>
  <c r="C142" i="30"/>
  <c r="B142" i="30"/>
  <c r="D141" i="30"/>
  <c r="C141" i="30"/>
  <c r="D140" i="30"/>
  <c r="C140" i="30"/>
  <c r="D139" i="30"/>
  <c r="C139" i="30"/>
  <c r="D138" i="30"/>
  <c r="C138" i="30"/>
  <c r="D137" i="30"/>
  <c r="C137" i="30"/>
  <c r="D136" i="30"/>
  <c r="C136" i="30"/>
  <c r="D135" i="30"/>
  <c r="C135" i="30"/>
  <c r="C134" i="30"/>
  <c r="B134" i="30"/>
  <c r="C133" i="30"/>
  <c r="D132" i="30"/>
  <c r="C132" i="30"/>
  <c r="D131" i="30"/>
  <c r="C131" i="30"/>
  <c r="D130" i="30"/>
  <c r="C130" i="30"/>
  <c r="D129" i="30"/>
  <c r="C129" i="30"/>
  <c r="D128" i="30"/>
  <c r="C128" i="30"/>
  <c r="D127" i="30"/>
  <c r="C127" i="30"/>
  <c r="D126" i="30"/>
  <c r="C126" i="30"/>
  <c r="D125" i="30"/>
  <c r="C125" i="30"/>
  <c r="D124" i="30"/>
  <c r="C124" i="30"/>
  <c r="C123" i="30"/>
  <c r="D122" i="30"/>
  <c r="C122" i="30"/>
  <c r="D121" i="30"/>
  <c r="C119" i="30"/>
  <c r="D118" i="30"/>
  <c r="C118" i="30"/>
  <c r="D117" i="30"/>
  <c r="C117" i="30"/>
  <c r="D116" i="30"/>
  <c r="C116" i="30"/>
  <c r="D115" i="30"/>
  <c r="C115" i="30"/>
  <c r="C114" i="30"/>
  <c r="B113" i="30"/>
  <c r="D112" i="30"/>
  <c r="C112" i="30"/>
  <c r="D111" i="30"/>
  <c r="C111" i="30"/>
  <c r="D110" i="30"/>
  <c r="C110" i="30"/>
  <c r="D109" i="30"/>
  <c r="C109" i="30"/>
  <c r="D108" i="30"/>
  <c r="C108" i="30"/>
  <c r="C107" i="30"/>
  <c r="B107" i="30"/>
  <c r="D106" i="30"/>
  <c r="C106" i="30"/>
  <c r="B106" i="30"/>
  <c r="C105" i="30"/>
  <c r="D104" i="30"/>
  <c r="C104" i="30"/>
  <c r="D103" i="30"/>
  <c r="C103" i="30"/>
  <c r="D102" i="30"/>
  <c r="C102" i="30"/>
  <c r="D101" i="30"/>
  <c r="C101" i="30"/>
  <c r="D100" i="30"/>
  <c r="C100" i="30"/>
  <c r="D99" i="30"/>
  <c r="C99" i="30"/>
  <c r="D98" i="30"/>
  <c r="C98" i="30"/>
  <c r="B98" i="30"/>
  <c r="D97" i="30"/>
  <c r="C97" i="30"/>
  <c r="D96" i="30"/>
  <c r="C96" i="30"/>
  <c r="D95" i="30"/>
  <c r="C95" i="30"/>
  <c r="D94" i="30"/>
  <c r="C94" i="30"/>
  <c r="D93" i="30"/>
  <c r="C93" i="30"/>
  <c r="D92" i="30"/>
  <c r="C92" i="30"/>
  <c r="C91" i="30"/>
  <c r="D90" i="30"/>
  <c r="C90" i="30"/>
  <c r="D89" i="30"/>
  <c r="C89" i="30"/>
  <c r="D88" i="30"/>
  <c r="C88" i="30"/>
  <c r="D87" i="30"/>
  <c r="C87" i="30"/>
  <c r="D86" i="30"/>
  <c r="C86" i="30"/>
  <c r="D85" i="30"/>
  <c r="C85" i="30"/>
  <c r="D84" i="30"/>
  <c r="C84" i="30"/>
  <c r="B84" i="30"/>
  <c r="D83" i="30"/>
  <c r="C83" i="30"/>
  <c r="D82" i="30"/>
  <c r="C82" i="30"/>
  <c r="D81" i="30"/>
  <c r="C81" i="30"/>
  <c r="D80" i="30"/>
  <c r="C80" i="30"/>
  <c r="D79" i="30"/>
  <c r="C79" i="30"/>
  <c r="D78" i="30"/>
  <c r="C78" i="30"/>
  <c r="D77" i="30"/>
  <c r="C77" i="30"/>
  <c r="D76" i="30"/>
  <c r="C76" i="30"/>
  <c r="D75" i="30"/>
  <c r="C75" i="30"/>
  <c r="B75" i="30"/>
  <c r="D74" i="30"/>
  <c r="C74" i="30"/>
  <c r="D73" i="30"/>
  <c r="C73" i="30"/>
  <c r="D72" i="30"/>
  <c r="C72" i="30"/>
  <c r="D71" i="30"/>
  <c r="C71" i="30"/>
  <c r="D70" i="30"/>
  <c r="C70" i="30"/>
  <c r="D69" i="30"/>
  <c r="C69" i="30"/>
  <c r="D68" i="30"/>
  <c r="C68" i="30"/>
  <c r="D67" i="30"/>
  <c r="C67" i="30"/>
  <c r="B67" i="30"/>
  <c r="D66" i="30"/>
  <c r="C66" i="30"/>
  <c r="D65" i="30"/>
  <c r="C65" i="30"/>
  <c r="D64" i="30"/>
  <c r="C64" i="30"/>
  <c r="D63" i="30"/>
  <c r="C63" i="30"/>
  <c r="D62" i="30"/>
  <c r="C62" i="30"/>
  <c r="D61" i="30"/>
  <c r="C61" i="30"/>
  <c r="D60" i="30"/>
  <c r="C60" i="30"/>
  <c r="D59" i="30"/>
  <c r="C59" i="30"/>
  <c r="B59" i="30"/>
  <c r="C58" i="30"/>
  <c r="D57" i="30"/>
  <c r="C57" i="30"/>
  <c r="D56" i="30"/>
  <c r="C56" i="30"/>
  <c r="B56" i="30"/>
  <c r="D45" i="30"/>
  <c r="C45" i="30"/>
  <c r="B45" i="30"/>
  <c r="C44" i="30"/>
  <c r="E42" i="30"/>
  <c r="B42" i="30"/>
  <c r="D40" i="30"/>
  <c r="C40" i="30"/>
  <c r="D39" i="30"/>
  <c r="C39" i="30"/>
  <c r="D38" i="30"/>
  <c r="C38" i="30"/>
  <c r="D37" i="30"/>
  <c r="C37" i="30"/>
  <c r="D36" i="30"/>
  <c r="C36" i="30"/>
  <c r="D35" i="30"/>
  <c r="C35" i="30"/>
  <c r="D34" i="30"/>
  <c r="C34" i="30"/>
  <c r="B34" i="30"/>
  <c r="D33" i="30"/>
  <c r="C33" i="30"/>
  <c r="B33" i="30"/>
  <c r="C32" i="30"/>
  <c r="D31" i="30"/>
  <c r="C31" i="30"/>
  <c r="B31" i="30"/>
  <c r="C30" i="30"/>
  <c r="B29" i="30"/>
  <c r="E28" i="30"/>
  <c r="B28" i="30"/>
  <c r="D26" i="30"/>
  <c r="C26" i="30"/>
  <c r="B26" i="30"/>
  <c r="D25" i="30"/>
  <c r="C25" i="30"/>
  <c r="B25" i="30"/>
  <c r="D24" i="30"/>
  <c r="C24" i="30"/>
  <c r="D23" i="30"/>
  <c r="C23" i="30"/>
  <c r="D22" i="30"/>
  <c r="C22" i="30"/>
  <c r="D21" i="30"/>
  <c r="C21" i="30"/>
  <c r="B21" i="30"/>
  <c r="C20" i="30"/>
  <c r="D19" i="30"/>
  <c r="C19" i="30"/>
  <c r="B19" i="30"/>
  <c r="D18" i="30"/>
  <c r="C18" i="30"/>
  <c r="B18" i="30"/>
  <c r="D17" i="30"/>
  <c r="C17" i="30"/>
  <c r="B17" i="30"/>
  <c r="D16" i="30"/>
  <c r="C16" i="30"/>
  <c r="B16" i="30"/>
  <c r="D15" i="30"/>
  <c r="C15" i="30"/>
  <c r="B15" i="30"/>
  <c r="D14" i="30"/>
  <c r="C14" i="30"/>
  <c r="B14" i="30"/>
  <c r="D13" i="30"/>
  <c r="C13" i="30"/>
  <c r="B13" i="30"/>
  <c r="E28" i="31"/>
  <c r="B233" i="31" l="1"/>
  <c r="C233" i="31"/>
  <c r="B240" i="31"/>
  <c r="B245" i="31"/>
  <c r="C245" i="31"/>
  <c r="B249" i="31"/>
  <c r="C249" i="31"/>
  <c r="B259" i="31"/>
  <c r="C259" i="31"/>
  <c r="B14" i="31"/>
  <c r="C14" i="31"/>
  <c r="D14" i="31"/>
  <c r="B15" i="31"/>
  <c r="C15" i="31"/>
  <c r="D15" i="31"/>
  <c r="B16" i="31"/>
  <c r="C16" i="31"/>
  <c r="D16" i="31"/>
  <c r="B17" i="31"/>
  <c r="C17" i="31"/>
  <c r="D17" i="31"/>
  <c r="B18" i="31"/>
  <c r="C18" i="31"/>
  <c r="D18" i="31"/>
  <c r="B19" i="31"/>
  <c r="C19" i="31"/>
  <c r="D19" i="31"/>
  <c r="C20" i="31"/>
  <c r="B21" i="31"/>
  <c r="C21" i="31"/>
  <c r="C22" i="31"/>
  <c r="C23" i="31"/>
  <c r="C24" i="31"/>
  <c r="B25" i="31"/>
  <c r="C25" i="31"/>
  <c r="D25" i="31"/>
  <c r="B26" i="31"/>
  <c r="C26" i="31"/>
  <c r="D26" i="31"/>
  <c r="B28" i="31"/>
  <c r="B29" i="31"/>
  <c r="C30" i="31"/>
  <c r="B31" i="31"/>
  <c r="C31" i="31"/>
  <c r="D31" i="31"/>
  <c r="C32" i="31"/>
  <c r="B33" i="31"/>
  <c r="C33" i="31"/>
  <c r="D33" i="31"/>
  <c r="B34" i="31"/>
  <c r="C34" i="31"/>
  <c r="D34" i="31"/>
  <c r="C35" i="31"/>
  <c r="C36" i="31"/>
  <c r="D36" i="31"/>
  <c r="C37" i="31"/>
  <c r="D37" i="31"/>
  <c r="C38" i="31"/>
  <c r="D38" i="31"/>
  <c r="C39" i="31"/>
  <c r="D39" i="31"/>
  <c r="C40" i="31"/>
  <c r="D40" i="31"/>
  <c r="B42" i="31"/>
  <c r="E42" i="31"/>
  <c r="C44" i="31"/>
  <c r="B45" i="31"/>
  <c r="C45" i="31"/>
  <c r="D45" i="31"/>
  <c r="B56" i="31"/>
  <c r="C56" i="31"/>
  <c r="D56" i="31"/>
  <c r="C57" i="31"/>
  <c r="D57" i="31"/>
  <c r="C58" i="31"/>
  <c r="D58" i="31"/>
  <c r="B59" i="31"/>
  <c r="C59" i="31"/>
  <c r="D59" i="31"/>
  <c r="C60" i="31"/>
  <c r="C61" i="31"/>
  <c r="C62" i="31"/>
  <c r="C63" i="31"/>
  <c r="C64" i="31"/>
  <c r="C65" i="31"/>
  <c r="C66" i="31"/>
  <c r="B67" i="31"/>
  <c r="C67" i="31"/>
  <c r="D67" i="31"/>
  <c r="C68" i="31"/>
  <c r="D68" i="31"/>
  <c r="C69" i="31"/>
  <c r="D69" i="31"/>
  <c r="C70" i="31"/>
  <c r="D70" i="31"/>
  <c r="C71" i="31"/>
  <c r="D71" i="31"/>
  <c r="C72" i="31"/>
  <c r="D72" i="31"/>
  <c r="C73" i="31"/>
  <c r="D73" i="31"/>
  <c r="C74" i="31"/>
  <c r="D74" i="31"/>
  <c r="B75" i="31"/>
  <c r="C75" i="31"/>
  <c r="D75" i="31"/>
  <c r="C76" i="31"/>
  <c r="D76" i="31"/>
  <c r="C77" i="31"/>
  <c r="D77" i="31"/>
  <c r="C78" i="31"/>
  <c r="D78" i="31"/>
  <c r="C79" i="31"/>
  <c r="D79" i="31"/>
  <c r="C80" i="31"/>
  <c r="D80" i="31"/>
  <c r="C81" i="31"/>
  <c r="D81" i="31"/>
  <c r="C82" i="31"/>
  <c r="D82" i="31"/>
  <c r="C83" i="31"/>
  <c r="D83" i="31"/>
  <c r="B84" i="31"/>
  <c r="C84" i="31"/>
  <c r="D84" i="31"/>
  <c r="C85" i="31"/>
  <c r="D85" i="31"/>
  <c r="C86" i="31"/>
  <c r="D86" i="31"/>
  <c r="C87" i="31"/>
  <c r="D87" i="31"/>
  <c r="C88" i="31"/>
  <c r="D88" i="31"/>
  <c r="C89" i="31"/>
  <c r="D89" i="31"/>
  <c r="C90" i="31"/>
  <c r="D90" i="31"/>
  <c r="C91" i="31"/>
  <c r="C92" i="31"/>
  <c r="D92" i="31"/>
  <c r="C93" i="31"/>
  <c r="D93" i="31"/>
  <c r="C94" i="31"/>
  <c r="D94" i="31"/>
  <c r="C95" i="31"/>
  <c r="D95" i="31"/>
  <c r="C96" i="31"/>
  <c r="D96" i="31"/>
  <c r="C97" i="31"/>
  <c r="D97" i="31"/>
  <c r="B98" i="31"/>
  <c r="C98" i="31"/>
  <c r="D98" i="31"/>
  <c r="C99" i="31"/>
  <c r="D99" i="31"/>
  <c r="C100" i="31"/>
  <c r="D100" i="31"/>
  <c r="C101" i="31"/>
  <c r="D101" i="31"/>
  <c r="C102" i="31"/>
  <c r="D102" i="31"/>
  <c r="C103" i="31"/>
  <c r="D103" i="31"/>
  <c r="C104" i="31"/>
  <c r="D104" i="31"/>
  <c r="C105" i="31"/>
  <c r="B106" i="31"/>
  <c r="C106" i="31"/>
  <c r="D106" i="31"/>
  <c r="B107" i="31"/>
  <c r="C107" i="31"/>
  <c r="C108" i="31"/>
  <c r="D108" i="31"/>
  <c r="C109" i="31"/>
  <c r="D109" i="31"/>
  <c r="C110" i="31"/>
  <c r="D110" i="31"/>
  <c r="C111" i="31"/>
  <c r="D111" i="31"/>
  <c r="C112" i="31"/>
  <c r="D112" i="31"/>
  <c r="B113" i="31"/>
  <c r="C113" i="31"/>
  <c r="C114" i="31"/>
  <c r="C115" i="31"/>
  <c r="D115" i="31"/>
  <c r="C116" i="31"/>
  <c r="D116" i="31"/>
  <c r="C117" i="31"/>
  <c r="D117" i="31"/>
  <c r="C118" i="31"/>
  <c r="D118" i="31"/>
  <c r="C119" i="31"/>
  <c r="C121" i="31"/>
  <c r="D121" i="31"/>
  <c r="C122" i="31"/>
  <c r="D122" i="31"/>
  <c r="C123" i="31"/>
  <c r="C124" i="31"/>
  <c r="D124" i="31"/>
  <c r="C125" i="31"/>
  <c r="D125" i="31"/>
  <c r="C126" i="31"/>
  <c r="D126" i="31"/>
  <c r="C127" i="31"/>
  <c r="D127" i="31"/>
  <c r="C128" i="31"/>
  <c r="D128" i="31"/>
  <c r="C129" i="31"/>
  <c r="D129" i="31"/>
  <c r="C130" i="31"/>
  <c r="D130" i="31"/>
  <c r="C131" i="31"/>
  <c r="D131" i="31"/>
  <c r="C132" i="31"/>
  <c r="D132" i="31"/>
  <c r="C133" i="31"/>
  <c r="B134" i="31"/>
  <c r="C134" i="31"/>
  <c r="C135" i="31"/>
  <c r="D135" i="31"/>
  <c r="C136" i="31"/>
  <c r="D136" i="31"/>
  <c r="C137" i="31"/>
  <c r="D137" i="31"/>
  <c r="C138" i="31"/>
  <c r="D138" i="31"/>
  <c r="C139" i="31"/>
  <c r="D139" i="31"/>
  <c r="C140" i="31"/>
  <c r="D140" i="31"/>
  <c r="C141" i="31"/>
  <c r="D141" i="31"/>
  <c r="B142" i="31"/>
  <c r="C142" i="31"/>
  <c r="C143" i="31"/>
  <c r="D143" i="31"/>
  <c r="C144" i="31"/>
  <c r="D144" i="31"/>
  <c r="C145" i="31"/>
  <c r="D145" i="31"/>
  <c r="C146" i="31"/>
  <c r="D146" i="31"/>
  <c r="B148" i="31"/>
  <c r="E148" i="31"/>
  <c r="C150" i="31"/>
  <c r="B151" i="31"/>
  <c r="C151" i="31"/>
  <c r="C152" i="31"/>
  <c r="D152" i="31"/>
  <c r="C153" i="31"/>
  <c r="D153" i="31"/>
  <c r="C154" i="31"/>
  <c r="D154" i="31"/>
  <c r="C155" i="31"/>
  <c r="D155" i="31"/>
  <c r="B156" i="31"/>
  <c r="C156" i="31"/>
  <c r="C157" i="31"/>
  <c r="D157" i="31"/>
  <c r="C158" i="31"/>
  <c r="D158" i="31"/>
  <c r="C159" i="31"/>
  <c r="D159" i="31"/>
  <c r="C160" i="31"/>
  <c r="D160" i="31"/>
  <c r="C161" i="31"/>
  <c r="D161" i="31"/>
  <c r="C162" i="31"/>
  <c r="D162" i="31"/>
  <c r="B163" i="31"/>
  <c r="C163" i="31"/>
  <c r="C164" i="31"/>
  <c r="D164" i="31"/>
  <c r="C165" i="31"/>
  <c r="D165" i="31"/>
  <c r="C166" i="31"/>
  <c r="D166" i="31"/>
  <c r="C167" i="31"/>
  <c r="D167" i="31"/>
  <c r="C168" i="31"/>
  <c r="D168" i="31"/>
  <c r="C169" i="31"/>
  <c r="D169" i="31"/>
  <c r="C170" i="31"/>
  <c r="D170" i="31"/>
  <c r="C171" i="31"/>
  <c r="D171" i="31"/>
  <c r="C172" i="31"/>
  <c r="D172" i="31"/>
  <c r="B173" i="31"/>
  <c r="C173" i="31"/>
  <c r="D173" i="31"/>
  <c r="B174" i="31"/>
  <c r="C174" i="31"/>
  <c r="D174" i="31"/>
  <c r="B175" i="31"/>
  <c r="C175" i="31"/>
  <c r="D175" i="31"/>
  <c r="B177" i="31"/>
  <c r="E177" i="31"/>
  <c r="C179" i="31"/>
  <c r="B180" i="31"/>
  <c r="C180" i="31"/>
  <c r="C181" i="31"/>
  <c r="D181" i="31"/>
  <c r="C182" i="31"/>
  <c r="D182" i="31"/>
  <c r="C183" i="31"/>
  <c r="D183" i="31"/>
  <c r="B184" i="31"/>
  <c r="C184" i="31"/>
  <c r="C185" i="31"/>
  <c r="D185" i="31"/>
  <c r="C186" i="31"/>
  <c r="D186" i="31"/>
  <c r="C187" i="31"/>
  <c r="D187" i="31"/>
  <c r="C188" i="31"/>
  <c r="D188" i="31"/>
  <c r="C189" i="31"/>
  <c r="D189" i="31"/>
  <c r="B190" i="31"/>
  <c r="C190" i="31"/>
  <c r="C191" i="31"/>
  <c r="D191" i="31"/>
  <c r="C192" i="31"/>
  <c r="D192" i="31"/>
  <c r="C193" i="31"/>
  <c r="D193" i="31"/>
  <c r="C194" i="31"/>
  <c r="D194" i="31"/>
  <c r="C195" i="31"/>
  <c r="D195" i="31"/>
  <c r="C196" i="31"/>
  <c r="D196" i="31"/>
  <c r="C197" i="31"/>
  <c r="D197" i="31"/>
  <c r="C198" i="31"/>
  <c r="D198" i="31"/>
  <c r="C199" i="31"/>
  <c r="D199" i="31"/>
  <c r="C200" i="31"/>
  <c r="D200" i="31"/>
  <c r="C201" i="31"/>
  <c r="D201" i="31"/>
  <c r="C202" i="31"/>
  <c r="D202" i="31"/>
  <c r="C203" i="31"/>
  <c r="D203" i="31"/>
  <c r="C204" i="31"/>
  <c r="D204" i="31"/>
  <c r="C205" i="31"/>
  <c r="D205" i="31"/>
  <c r="B206" i="31"/>
  <c r="C206" i="31"/>
  <c r="D206" i="31"/>
  <c r="B207" i="31"/>
  <c r="C207" i="31"/>
  <c r="C208" i="31"/>
  <c r="D208" i="31"/>
  <c r="C209" i="31"/>
  <c r="D209" i="31"/>
  <c r="C210" i="31"/>
  <c r="D210" i="31"/>
  <c r="C211" i="31"/>
  <c r="D211" i="31"/>
  <c r="C212" i="31"/>
  <c r="B213" i="31"/>
  <c r="C213" i="31"/>
  <c r="C214" i="31"/>
  <c r="D214" i="31"/>
  <c r="C215" i="31"/>
  <c r="D215" i="31"/>
  <c r="C216" i="31"/>
  <c r="D216" i="31"/>
  <c r="C217" i="31"/>
  <c r="D217" i="31"/>
  <c r="B218" i="31"/>
  <c r="C218" i="31"/>
  <c r="C219" i="31"/>
  <c r="D219" i="31"/>
  <c r="C220" i="31"/>
  <c r="D220" i="31"/>
  <c r="B221" i="31"/>
  <c r="C221" i="31"/>
  <c r="D221" i="31"/>
  <c r="B224" i="31"/>
  <c r="C226" i="31"/>
  <c r="B227" i="31"/>
  <c r="C227" i="31"/>
  <c r="D227" i="31"/>
  <c r="D109" i="26" l="1"/>
  <c r="D113" i="32" l="1"/>
  <c r="D113" i="30"/>
  <c r="D113" i="31"/>
  <c r="F21" i="32"/>
  <c r="G17" i="32" l="1"/>
  <c r="G18" i="32"/>
  <c r="G19" i="32"/>
  <c r="G21" i="32"/>
  <c r="G22" i="32"/>
  <c r="G24" i="32"/>
  <c r="G25" i="32"/>
  <c r="G26" i="32"/>
  <c r="G31" i="32"/>
  <c r="G33" i="32"/>
  <c r="G34" i="32"/>
  <c r="G35" i="32"/>
  <c r="G36" i="32"/>
  <c r="G37" i="32"/>
  <c r="G38" i="32"/>
  <c r="G39" i="32"/>
  <c r="G40" i="32"/>
  <c r="G45" i="32"/>
  <c r="G56" i="32"/>
  <c r="G57" i="32"/>
  <c r="G58" i="32"/>
  <c r="G59" i="32"/>
  <c r="G60" i="32"/>
  <c r="G62" i="32"/>
  <c r="G64" i="32"/>
  <c r="G66" i="32"/>
  <c r="G67" i="32"/>
  <c r="G68" i="32"/>
  <c r="G69" i="32"/>
  <c r="G70" i="32"/>
  <c r="G71" i="32"/>
  <c r="G72" i="32"/>
  <c r="G73" i="32"/>
  <c r="G74" i="32"/>
  <c r="G75" i="32"/>
  <c r="G76" i="32"/>
  <c r="G77" i="32"/>
  <c r="G78" i="32"/>
  <c r="G79" i="32"/>
  <c r="G80" i="32"/>
  <c r="G81" i="32"/>
  <c r="G82" i="32"/>
  <c r="G83" i="32"/>
  <c r="G84" i="32"/>
  <c r="G85" i="32"/>
  <c r="G86" i="32"/>
  <c r="G87" i="32"/>
  <c r="G88" i="32"/>
  <c r="G89" i="32"/>
  <c r="G91" i="32"/>
  <c r="G92" i="32"/>
  <c r="G93" i="32"/>
  <c r="G94" i="32"/>
  <c r="G95" i="32"/>
  <c r="G96" i="32"/>
  <c r="G97" i="32"/>
  <c r="G98" i="32"/>
  <c r="G99" i="32"/>
  <c r="G100" i="32"/>
  <c r="G101" i="32"/>
  <c r="G102" i="32"/>
  <c r="G103" i="32"/>
  <c r="G104" i="32"/>
  <c r="G106" i="32"/>
  <c r="G108" i="32"/>
  <c r="G109" i="32"/>
  <c r="G110" i="32"/>
  <c r="G111" i="32"/>
  <c r="G112" i="32"/>
  <c r="G113" i="32"/>
  <c r="G114" i="32"/>
  <c r="G115" i="32"/>
  <c r="G116" i="32"/>
  <c r="G117" i="32"/>
  <c r="G118" i="32"/>
  <c r="G119" i="32"/>
  <c r="G120" i="32"/>
  <c r="G125" i="32"/>
  <c r="G126" i="32"/>
  <c r="G127" i="32"/>
  <c r="G128" i="32"/>
  <c r="G129" i="32"/>
  <c r="G130" i="32"/>
  <c r="G131" i="32"/>
  <c r="G133" i="32"/>
  <c r="G134" i="32"/>
  <c r="G135" i="32"/>
  <c r="G136" i="32"/>
  <c r="G137" i="32"/>
  <c r="G138" i="32"/>
  <c r="G139" i="32"/>
  <c r="G140" i="32"/>
  <c r="G141" i="32"/>
  <c r="G154" i="32"/>
  <c r="G155" i="32"/>
  <c r="G156" i="32"/>
  <c r="G157" i="32"/>
  <c r="G158" i="32"/>
  <c r="G159" i="32"/>
  <c r="G160" i="32"/>
  <c r="G161" i="32"/>
  <c r="G162" i="32"/>
  <c r="G163" i="32"/>
  <c r="G164" i="32"/>
  <c r="G165" i="32"/>
  <c r="G166" i="32"/>
  <c r="G167" i="32"/>
  <c r="G168" i="32"/>
  <c r="G169" i="32"/>
  <c r="G170" i="32"/>
  <c r="G171" i="32"/>
  <c r="G172" i="32"/>
  <c r="G173" i="32"/>
  <c r="A160" i="35" l="1"/>
  <c r="A140" i="35"/>
  <c r="A136" i="35"/>
  <c r="A131" i="35"/>
  <c r="A127" i="35"/>
  <c r="A119" i="35"/>
  <c r="A115" i="35"/>
  <c r="A111" i="35"/>
  <c r="A106" i="35"/>
  <c r="A101" i="35"/>
  <c r="A97" i="35"/>
  <c r="A93" i="35"/>
  <c r="A88" i="35"/>
  <c r="A84" i="35"/>
  <c r="A80" i="35"/>
  <c r="A76" i="35"/>
  <c r="A72" i="35"/>
  <c r="A68" i="35"/>
  <c r="A62" i="35"/>
  <c r="A57" i="35"/>
  <c r="A39" i="35"/>
  <c r="A35" i="35"/>
  <c r="A26" i="35"/>
  <c r="A21" i="35"/>
  <c r="A172" i="35"/>
  <c r="A171" i="35"/>
  <c r="A159" i="35"/>
  <c r="A155" i="35"/>
  <c r="A139" i="35"/>
  <c r="A135" i="35"/>
  <c r="A130" i="35"/>
  <c r="A126" i="35"/>
  <c r="A118" i="35"/>
  <c r="A114" i="35"/>
  <c r="A110" i="35"/>
  <c r="A104" i="35"/>
  <c r="A100" i="35"/>
  <c r="A96" i="35"/>
  <c r="A92" i="35"/>
  <c r="A87" i="35"/>
  <c r="A83" i="35"/>
  <c r="A79" i="35"/>
  <c r="A75" i="35"/>
  <c r="A71" i="35"/>
  <c r="A67" i="35"/>
  <c r="A60" i="35"/>
  <c r="A56" i="35"/>
  <c r="A38" i="35"/>
  <c r="A34" i="35"/>
  <c r="A25" i="35"/>
  <c r="A19" i="35"/>
  <c r="A164" i="35"/>
  <c r="A167" i="35"/>
  <c r="A170" i="35"/>
  <c r="A162" i="35"/>
  <c r="A158" i="35"/>
  <c r="A154" i="35"/>
  <c r="A138" i="35"/>
  <c r="A134" i="35"/>
  <c r="A129" i="35"/>
  <c r="A125" i="35"/>
  <c r="A117" i="35"/>
  <c r="A113" i="35"/>
  <c r="A109" i="35"/>
  <c r="A103" i="35"/>
  <c r="A99" i="35"/>
  <c r="A95" i="35"/>
  <c r="A91" i="35"/>
  <c r="A86" i="35"/>
  <c r="A82" i="35"/>
  <c r="A78" i="35"/>
  <c r="A74" i="35"/>
  <c r="A70" i="35"/>
  <c r="A66" i="35"/>
  <c r="A59" i="35"/>
  <c r="A45" i="35"/>
  <c r="A37" i="35"/>
  <c r="A33" i="35"/>
  <c r="A24" i="35"/>
  <c r="A18" i="35"/>
  <c r="A168" i="35"/>
  <c r="A156" i="35"/>
  <c r="A163" i="35"/>
  <c r="A166" i="35"/>
  <c r="A173" i="35"/>
  <c r="A169" i="35"/>
  <c r="A165" i="35"/>
  <c r="A161" i="35"/>
  <c r="A157" i="35"/>
  <c r="A141" i="35"/>
  <c r="A137" i="35"/>
  <c r="A133" i="35"/>
  <c r="A128" i="35"/>
  <c r="A120" i="35"/>
  <c r="A116" i="35"/>
  <c r="A112" i="35"/>
  <c r="A108" i="35"/>
  <c r="A102" i="35"/>
  <c r="A98" i="35"/>
  <c r="A94" i="35"/>
  <c r="A89" i="35"/>
  <c r="A85" i="35"/>
  <c r="A81" i="35"/>
  <c r="A77" i="35"/>
  <c r="A73" i="35"/>
  <c r="A69" i="35"/>
  <c r="A64" i="35"/>
  <c r="A58" i="35"/>
  <c r="A40" i="35"/>
  <c r="A36" i="35"/>
  <c r="A31" i="35"/>
  <c r="A22" i="35"/>
  <c r="A17" i="35"/>
  <c r="E17" i="26"/>
  <c r="E52" i="26" l="1"/>
  <c r="B10" i="32"/>
  <c r="D13" i="31" l="1"/>
  <c r="C13" i="31"/>
  <c r="B13" i="31"/>
  <c r="B10" i="31"/>
  <c r="B10" i="30"/>
  <c r="H255" i="26"/>
  <c r="H245" i="26"/>
  <c r="H241" i="26"/>
  <c r="H236" i="26"/>
  <c r="H229" i="26"/>
  <c r="H223" i="26"/>
  <c r="H217" i="26"/>
  <c r="E214" i="26"/>
  <c r="D214" i="26"/>
  <c r="E209" i="26"/>
  <c r="D209" i="26"/>
  <c r="E203" i="26"/>
  <c r="D203" i="26"/>
  <c r="H202" i="26"/>
  <c r="E186" i="26"/>
  <c r="D186" i="26"/>
  <c r="E180" i="26"/>
  <c r="D180" i="26"/>
  <c r="E176" i="26"/>
  <c r="D176" i="26"/>
  <c r="H171" i="26"/>
  <c r="H170" i="26"/>
  <c r="H169" i="26"/>
  <c r="E159" i="26"/>
  <c r="D159" i="26"/>
  <c r="E152" i="26"/>
  <c r="D152" i="26"/>
  <c r="E147" i="26"/>
  <c r="D147" i="26"/>
  <c r="E138" i="26"/>
  <c r="D138" i="26"/>
  <c r="D130" i="26"/>
  <c r="E109" i="26"/>
  <c r="E103" i="26"/>
  <c r="D103" i="26"/>
  <c r="H102" i="26"/>
  <c r="H94" i="26"/>
  <c r="E94" i="26"/>
  <c r="H80" i="26"/>
  <c r="E80" i="26"/>
  <c r="H71" i="26"/>
  <c r="E71" i="26"/>
  <c r="H63" i="26"/>
  <c r="E63" i="26"/>
  <c r="E55" i="26"/>
  <c r="H55" i="26"/>
  <c r="H52" i="26"/>
  <c r="H41" i="26"/>
  <c r="E41" i="26"/>
  <c r="E30" i="26"/>
  <c r="H30" i="26"/>
  <c r="H29" i="26"/>
  <c r="H27" i="26"/>
  <c r="H22" i="26"/>
  <c r="H21" i="26"/>
  <c r="H17" i="26"/>
  <c r="H15" i="26"/>
  <c r="H14" i="26"/>
  <c r="H13" i="26"/>
  <c r="H12" i="26"/>
  <c r="H11" i="26"/>
  <c r="H10" i="26"/>
  <c r="H9" i="26"/>
  <c r="P31" i="30" l="1"/>
  <c r="N31" i="31"/>
  <c r="N13" i="31"/>
  <c r="P13" i="30"/>
  <c r="N17" i="31"/>
  <c r="P17" i="30"/>
  <c r="N25" i="31"/>
  <c r="P25" i="30"/>
  <c r="P98" i="30"/>
  <c r="N98" i="31"/>
  <c r="N221" i="31"/>
  <c r="P221" i="30"/>
  <c r="N245" i="31"/>
  <c r="P230" i="30"/>
  <c r="N19" i="31"/>
  <c r="P19" i="30"/>
  <c r="P14" i="30"/>
  <c r="N14" i="31"/>
  <c r="P18" i="30"/>
  <c r="N18" i="31"/>
  <c r="P26" i="30"/>
  <c r="N26" i="31"/>
  <c r="N59" i="31"/>
  <c r="P59" i="30"/>
  <c r="P106" i="30"/>
  <c r="N106" i="31"/>
  <c r="N173" i="31"/>
  <c r="P173" i="30"/>
  <c r="N227" i="31"/>
  <c r="P227" i="30"/>
  <c r="N249" i="31"/>
  <c r="P231" i="30"/>
  <c r="N67" i="31"/>
  <c r="P67" i="30"/>
  <c r="N233" i="31"/>
  <c r="P228" i="30"/>
  <c r="N259" i="31"/>
  <c r="P232" i="30"/>
  <c r="N15" i="31"/>
  <c r="P15" i="30"/>
  <c r="N56" i="31"/>
  <c r="P56" i="30"/>
  <c r="N16" i="31"/>
  <c r="P16" i="30"/>
  <c r="N21" i="31"/>
  <c r="P21" i="30"/>
  <c r="N33" i="31"/>
  <c r="P33" i="30"/>
  <c r="P45" i="30"/>
  <c r="N45" i="31"/>
  <c r="N75" i="31"/>
  <c r="P75" i="30"/>
  <c r="N206" i="31"/>
  <c r="P206" i="30"/>
  <c r="N240" i="31"/>
  <c r="P229" i="30"/>
  <c r="N175" i="31"/>
  <c r="P175" i="30"/>
  <c r="P174" i="30"/>
  <c r="N174" i="31"/>
  <c r="P84" i="30"/>
  <c r="N84" i="31"/>
  <c r="N34" i="31"/>
  <c r="P34" i="30"/>
  <c r="L17" i="32"/>
  <c r="L14" i="32"/>
  <c r="L18" i="32"/>
  <c r="L26" i="32"/>
  <c r="L59" i="32"/>
  <c r="L84" i="32"/>
  <c r="L106" i="32"/>
  <c r="L172" i="32"/>
  <c r="L226" i="32"/>
  <c r="L248" i="32"/>
  <c r="L67" i="32"/>
  <c r="L173" i="32"/>
  <c r="L232" i="32"/>
  <c r="L258" i="32"/>
  <c r="L19" i="32"/>
  <c r="L56" i="32"/>
  <c r="L16" i="32"/>
  <c r="L21" i="32"/>
  <c r="L33" i="32"/>
  <c r="L45" i="32"/>
  <c r="L75" i="32"/>
  <c r="L174" i="32"/>
  <c r="L205" i="32"/>
  <c r="L239" i="32"/>
  <c r="L15" i="32"/>
  <c r="L31" i="32"/>
  <c r="L13" i="32"/>
  <c r="L25" i="32"/>
  <c r="L34" i="32"/>
  <c r="L98" i="32"/>
  <c r="L220" i="32"/>
  <c r="L244" i="32"/>
  <c r="D183" i="32"/>
  <c r="D184" i="30"/>
  <c r="D184" i="31"/>
  <c r="D107" i="32"/>
  <c r="D107" i="30"/>
  <c r="D107" i="31"/>
  <c r="D133" i="32"/>
  <c r="D134" i="30"/>
  <c r="D134" i="31"/>
  <c r="D141" i="32"/>
  <c r="D142" i="30"/>
  <c r="D142" i="31"/>
  <c r="D155" i="32"/>
  <c r="D156" i="30"/>
  <c r="D156" i="31"/>
  <c r="D162" i="32"/>
  <c r="D163" i="30"/>
  <c r="D163" i="31"/>
  <c r="D212" i="32"/>
  <c r="D213" i="30"/>
  <c r="D213" i="31"/>
  <c r="D150" i="32"/>
  <c r="D151" i="30"/>
  <c r="D151" i="31"/>
  <c r="D179" i="32"/>
  <c r="D180" i="30"/>
  <c r="D180" i="31"/>
  <c r="D189" i="32"/>
  <c r="D190" i="30"/>
  <c r="D190" i="31"/>
  <c r="D206" i="32"/>
  <c r="D207" i="30"/>
  <c r="D207" i="31"/>
  <c r="D217" i="32"/>
  <c r="D218" i="30"/>
  <c r="D218" i="31"/>
  <c r="H214" i="26"/>
  <c r="H220" i="26"/>
  <c r="G241" i="26" s="1"/>
  <c r="E245" i="30" s="1"/>
  <c r="H147" i="26"/>
  <c r="H109" i="26"/>
  <c r="H186" i="26"/>
  <c r="H130" i="26"/>
  <c r="H159" i="26"/>
  <c r="H138" i="26"/>
  <c r="H176" i="26"/>
  <c r="H209" i="26"/>
  <c r="H180" i="26"/>
  <c r="H103" i="26"/>
  <c r="H203" i="26"/>
  <c r="H152" i="26"/>
  <c r="H6" i="26"/>
  <c r="H24" i="26"/>
  <c r="G236" i="26" l="1"/>
  <c r="E240" i="30" s="1"/>
  <c r="G229" i="26"/>
  <c r="E244" i="32"/>
  <c r="E245" i="31"/>
  <c r="O245" i="31" s="1"/>
  <c r="E240" i="31"/>
  <c r="O240" i="31" s="1"/>
  <c r="G245" i="26"/>
  <c r="E249" i="30" s="1"/>
  <c r="G223" i="26"/>
  <c r="E227" i="30" s="1"/>
  <c r="G255" i="26"/>
  <c r="E259" i="30" s="1"/>
  <c r="N107" i="31"/>
  <c r="P107" i="30"/>
  <c r="N142" i="31"/>
  <c r="P142" i="30"/>
  <c r="N113" i="31"/>
  <c r="P113" i="30"/>
  <c r="N163" i="31"/>
  <c r="P163" i="30"/>
  <c r="N151" i="31"/>
  <c r="P151" i="30"/>
  <c r="N10" i="31"/>
  <c r="P10" i="30"/>
  <c r="P156" i="30"/>
  <c r="N156" i="31"/>
  <c r="N213" i="31"/>
  <c r="P213" i="30"/>
  <c r="N134" i="31"/>
  <c r="P134" i="30"/>
  <c r="P224" i="30"/>
  <c r="N224" i="31"/>
  <c r="P184" i="30"/>
  <c r="N184" i="31"/>
  <c r="N207" i="31"/>
  <c r="P207" i="30"/>
  <c r="N180" i="31"/>
  <c r="P180" i="30"/>
  <c r="N190" i="31"/>
  <c r="P190" i="30"/>
  <c r="N218" i="31"/>
  <c r="P218" i="30"/>
  <c r="P28" i="30"/>
  <c r="N28" i="31"/>
  <c r="L28" i="32"/>
  <c r="L183" i="32"/>
  <c r="L162" i="32"/>
  <c r="L150" i="32"/>
  <c r="G13" i="26"/>
  <c r="E17" i="32" s="1"/>
  <c r="L10" i="32"/>
  <c r="L155" i="32"/>
  <c r="L212" i="32"/>
  <c r="L133" i="32"/>
  <c r="L223" i="32"/>
  <c r="L206" i="32"/>
  <c r="L179" i="32"/>
  <c r="L189" i="32"/>
  <c r="L217" i="32"/>
  <c r="L107" i="32"/>
  <c r="L141" i="32"/>
  <c r="L113" i="32"/>
  <c r="G29" i="26"/>
  <c r="H38" i="26"/>
  <c r="H144" i="26"/>
  <c r="H173" i="26"/>
  <c r="G27" i="26"/>
  <c r="G17" i="26"/>
  <c r="G15" i="26"/>
  <c r="G11" i="26"/>
  <c r="G14" i="26"/>
  <c r="G10" i="26"/>
  <c r="G12" i="26"/>
  <c r="G22" i="26"/>
  <c r="G30" i="26"/>
  <c r="G9" i="26"/>
  <c r="G21" i="26"/>
  <c r="E25" i="31" s="1"/>
  <c r="E239" i="32" l="1"/>
  <c r="E233" i="31"/>
  <c r="O233" i="31" s="1"/>
  <c r="E233" i="30"/>
  <c r="M224" i="30" s="1"/>
  <c r="E232" i="32"/>
  <c r="E17" i="31"/>
  <c r="O17" i="31" s="1"/>
  <c r="E17" i="30"/>
  <c r="Q17" i="30" s="1"/>
  <c r="E258" i="32"/>
  <c r="E259" i="31"/>
  <c r="O259" i="31" s="1"/>
  <c r="E248" i="32"/>
  <c r="E249" i="31"/>
  <c r="O249" i="31" s="1"/>
  <c r="E226" i="32"/>
  <c r="E227" i="31"/>
  <c r="N177" i="31"/>
  <c r="P177" i="30"/>
  <c r="P148" i="30"/>
  <c r="N148" i="31"/>
  <c r="L42" i="32"/>
  <c r="N42" i="31"/>
  <c r="P42" i="30"/>
  <c r="L147" i="32"/>
  <c r="L176" i="32"/>
  <c r="N17" i="32"/>
  <c r="M17" i="32"/>
  <c r="E18" i="32"/>
  <c r="E18" i="30"/>
  <c r="E18" i="31"/>
  <c r="O18" i="31" s="1"/>
  <c r="E31" i="32"/>
  <c r="E31" i="30"/>
  <c r="E31" i="31"/>
  <c r="E15" i="32"/>
  <c r="E15" i="30"/>
  <c r="E15" i="31"/>
  <c r="O15" i="31" s="1"/>
  <c r="G94" i="26"/>
  <c r="E34" i="32"/>
  <c r="E34" i="30"/>
  <c r="E34" i="31"/>
  <c r="O34" i="31" s="1"/>
  <c r="E25" i="32"/>
  <c r="E25" i="30"/>
  <c r="O25" i="31"/>
  <c r="E19" i="32"/>
  <c r="E19" i="30"/>
  <c r="E19" i="31"/>
  <c r="O19" i="31" s="1"/>
  <c r="E33" i="32"/>
  <c r="M33" i="32" s="1"/>
  <c r="E33" i="30"/>
  <c r="E33" i="31"/>
  <c r="O33" i="31" s="1"/>
  <c r="E26" i="32"/>
  <c r="E26" i="30"/>
  <c r="E26" i="31"/>
  <c r="O26" i="31" s="1"/>
  <c r="E16" i="32"/>
  <c r="E16" i="30"/>
  <c r="E16" i="31"/>
  <c r="O16" i="31" s="1"/>
  <c r="E13" i="32"/>
  <c r="E13" i="30"/>
  <c r="E14" i="31"/>
  <c r="O14" i="31" s="1"/>
  <c r="E14" i="32"/>
  <c r="E14" i="30"/>
  <c r="E21" i="32"/>
  <c r="E21" i="30"/>
  <c r="E21" i="31"/>
  <c r="O21" i="31" s="1"/>
  <c r="G80" i="26"/>
  <c r="G202" i="26"/>
  <c r="G63" i="26"/>
  <c r="G138" i="26"/>
  <c r="G71" i="26"/>
  <c r="G103" i="26"/>
  <c r="G41" i="26"/>
  <c r="G130" i="26"/>
  <c r="G109" i="26"/>
  <c r="G159" i="26"/>
  <c r="G171" i="26"/>
  <c r="G52" i="26"/>
  <c r="G102" i="26"/>
  <c r="G55" i="26"/>
  <c r="E59" i="30" s="1"/>
  <c r="G147" i="26"/>
  <c r="G152" i="26"/>
  <c r="G180" i="26"/>
  <c r="G170" i="26"/>
  <c r="G169" i="26"/>
  <c r="G176" i="26"/>
  <c r="G209" i="26"/>
  <c r="G203" i="26"/>
  <c r="G217" i="26"/>
  <c r="G186" i="26"/>
  <c r="E190" i="31" s="1"/>
  <c r="G214" i="26"/>
  <c r="E13" i="31"/>
  <c r="N224" i="30" l="1"/>
  <c r="G223" i="32" s="1"/>
  <c r="G224" i="30"/>
  <c r="G224" i="31"/>
  <c r="H223" i="32"/>
  <c r="H10" i="32"/>
  <c r="H28" i="32"/>
  <c r="O227" i="31"/>
  <c r="O13" i="31"/>
  <c r="G10" i="31"/>
  <c r="O31" i="31"/>
  <c r="G28" i="31"/>
  <c r="M28" i="30"/>
  <c r="M10" i="30"/>
  <c r="N28" i="30"/>
  <c r="G28" i="32" s="1"/>
  <c r="N10" i="30"/>
  <c r="G10" i="32" s="1"/>
  <c r="G10" i="30"/>
  <c r="F10" i="32" s="1"/>
  <c r="Q14" i="30"/>
  <c r="Q33" i="30"/>
  <c r="Q19" i="30"/>
  <c r="Q18" i="30"/>
  <c r="Q26" i="30"/>
  <c r="Q31" i="30"/>
  <c r="Q21" i="30"/>
  <c r="Q15" i="30"/>
  <c r="Q16" i="30"/>
  <c r="Q34" i="30"/>
  <c r="Q13" i="30"/>
  <c r="Q25" i="30"/>
  <c r="M14" i="32"/>
  <c r="N14" i="32"/>
  <c r="N13" i="32"/>
  <c r="M13" i="32"/>
  <c r="N15" i="32"/>
  <c r="M15" i="32"/>
  <c r="N31" i="32"/>
  <c r="M31" i="32"/>
  <c r="N18" i="32"/>
  <c r="M18" i="32"/>
  <c r="M21" i="32"/>
  <c r="N21" i="32"/>
  <c r="N16" i="32"/>
  <c r="M16" i="32"/>
  <c r="N26" i="32"/>
  <c r="M26" i="32"/>
  <c r="N19" i="32"/>
  <c r="M19" i="32"/>
  <c r="N25" i="32"/>
  <c r="M25" i="32"/>
  <c r="N34" i="32"/>
  <c r="M34" i="32"/>
  <c r="E220" i="32"/>
  <c r="E221" i="30"/>
  <c r="Q221" i="30" s="1"/>
  <c r="E221" i="31"/>
  <c r="O221" i="31" s="1"/>
  <c r="E172" i="32"/>
  <c r="E173" i="30"/>
  <c r="Q173" i="30" s="1"/>
  <c r="E173" i="31"/>
  <c r="O173" i="31" s="1"/>
  <c r="E150" i="32"/>
  <c r="E151" i="30"/>
  <c r="E151" i="31"/>
  <c r="E174" i="32"/>
  <c r="E175" i="30"/>
  <c r="Q175" i="30" s="1"/>
  <c r="E175" i="31"/>
  <c r="O175" i="31" s="1"/>
  <c r="E141" i="32"/>
  <c r="E142" i="30"/>
  <c r="Q142" i="30" s="1"/>
  <c r="E142" i="31"/>
  <c r="O142" i="31" s="1"/>
  <c r="E206" i="32"/>
  <c r="E207" i="30"/>
  <c r="Q207" i="30" s="1"/>
  <c r="E207" i="31"/>
  <c r="O207" i="31" s="1"/>
  <c r="E173" i="32"/>
  <c r="E174" i="30"/>
  <c r="Q174" i="30" s="1"/>
  <c r="E174" i="31"/>
  <c r="O174" i="31" s="1"/>
  <c r="E59" i="32"/>
  <c r="E59" i="31"/>
  <c r="O59" i="31" s="1"/>
  <c r="E162" i="32"/>
  <c r="E163" i="30"/>
  <c r="Q163" i="30" s="1"/>
  <c r="E163" i="31"/>
  <c r="O163" i="31" s="1"/>
  <c r="E45" i="32"/>
  <c r="E45" i="30"/>
  <c r="E45" i="31"/>
  <c r="E67" i="32"/>
  <c r="E67" i="30"/>
  <c r="Q67" i="30" s="1"/>
  <c r="E67" i="31"/>
  <c r="O67" i="31" s="1"/>
  <c r="E217" i="32"/>
  <c r="E218" i="30"/>
  <c r="Q218" i="30" s="1"/>
  <c r="E218" i="31"/>
  <c r="O218" i="31" s="1"/>
  <c r="E183" i="32"/>
  <c r="E184" i="30"/>
  <c r="Q184" i="30" s="1"/>
  <c r="E184" i="31"/>
  <c r="O184" i="31" s="1"/>
  <c r="E106" i="32"/>
  <c r="M106" i="32" s="1"/>
  <c r="E106" i="30"/>
  <c r="Q106" i="30" s="1"/>
  <c r="E106" i="31"/>
  <c r="O106" i="31" s="1"/>
  <c r="E107" i="32"/>
  <c r="E107" i="30"/>
  <c r="Q107" i="30" s="1"/>
  <c r="E107" i="31"/>
  <c r="O107" i="31" s="1"/>
  <c r="E205" i="32"/>
  <c r="E206" i="30"/>
  <c r="Q206" i="30" s="1"/>
  <c r="E206" i="31"/>
  <c r="O206" i="31" s="1"/>
  <c r="E212" i="32"/>
  <c r="E213" i="30"/>
  <c r="Q213" i="30" s="1"/>
  <c r="E213" i="31"/>
  <c r="O213" i="31" s="1"/>
  <c r="E113" i="32"/>
  <c r="E113" i="30"/>
  <c r="Q113" i="30" s="1"/>
  <c r="E113" i="31"/>
  <c r="O113" i="31" s="1"/>
  <c r="E189" i="32"/>
  <c r="E190" i="30"/>
  <c r="Q190" i="30" s="1"/>
  <c r="O190" i="31"/>
  <c r="E179" i="32"/>
  <c r="E180" i="30"/>
  <c r="E180" i="31"/>
  <c r="E155" i="32"/>
  <c r="E156" i="30"/>
  <c r="Q156" i="30" s="1"/>
  <c r="E156" i="31"/>
  <c r="O156" i="31" s="1"/>
  <c r="E56" i="32"/>
  <c r="E56" i="30"/>
  <c r="E56" i="31"/>
  <c r="O56" i="31" s="1"/>
  <c r="E133" i="32"/>
  <c r="E134" i="30"/>
  <c r="Q134" i="30" s="1"/>
  <c r="E134" i="31"/>
  <c r="O134" i="31" s="1"/>
  <c r="E75" i="32"/>
  <c r="E75" i="30"/>
  <c r="Q75" i="30" s="1"/>
  <c r="E75" i="31"/>
  <c r="O75" i="31" s="1"/>
  <c r="E84" i="32"/>
  <c r="E84" i="30"/>
  <c r="Q84" i="30" s="1"/>
  <c r="E84" i="31"/>
  <c r="O84" i="31" s="1"/>
  <c r="E98" i="32"/>
  <c r="E98" i="30"/>
  <c r="E98" i="31"/>
  <c r="O98" i="31" s="1"/>
  <c r="B223" i="35" l="1"/>
  <c r="F223" i="32"/>
  <c r="H224" i="30"/>
  <c r="A28" i="35"/>
  <c r="A10" i="35"/>
  <c r="A223" i="35"/>
  <c r="H176" i="32"/>
  <c r="H42" i="32"/>
  <c r="H147" i="32"/>
  <c r="O45" i="31"/>
  <c r="G42" i="31"/>
  <c r="G28" i="30"/>
  <c r="H28" i="30"/>
  <c r="O180" i="31"/>
  <c r="G177" i="31"/>
  <c r="H177" i="30" s="1"/>
  <c r="O151" i="31"/>
  <c r="G148" i="31"/>
  <c r="H148" i="30" s="1"/>
  <c r="H10" i="30"/>
  <c r="M42" i="30"/>
  <c r="M148" i="30"/>
  <c r="M177" i="30"/>
  <c r="N148" i="30"/>
  <c r="G147" i="32" s="1"/>
  <c r="N42" i="30"/>
  <c r="G42" i="32" s="1"/>
  <c r="N177" i="30"/>
  <c r="G176" i="32" s="1"/>
  <c r="Q151" i="30"/>
  <c r="Q180" i="30"/>
  <c r="Q56" i="30"/>
  <c r="Q98" i="30"/>
  <c r="Q45" i="30"/>
  <c r="Q59" i="30"/>
  <c r="N212" i="32"/>
  <c r="M212" i="32"/>
  <c r="M205" i="32"/>
  <c r="N205" i="32"/>
  <c r="M107" i="32"/>
  <c r="N107" i="32"/>
  <c r="M59" i="32"/>
  <c r="N59" i="32"/>
  <c r="N173" i="32"/>
  <c r="M173" i="32"/>
  <c r="N206" i="32"/>
  <c r="M206" i="32"/>
  <c r="M141" i="32"/>
  <c r="N141" i="32"/>
  <c r="N174" i="32"/>
  <c r="M174" i="32"/>
  <c r="M150" i="32"/>
  <c r="N150" i="32"/>
  <c r="M98" i="32"/>
  <c r="N98" i="32"/>
  <c r="M84" i="32"/>
  <c r="N84" i="32"/>
  <c r="M75" i="32"/>
  <c r="N75" i="32"/>
  <c r="N133" i="32"/>
  <c r="M133" i="32"/>
  <c r="N56" i="32"/>
  <c r="M56" i="32"/>
  <c r="M183" i="32"/>
  <c r="N183" i="32"/>
  <c r="N217" i="32"/>
  <c r="M217" i="32"/>
  <c r="M172" i="32"/>
  <c r="N172" i="32"/>
  <c r="N220" i="32"/>
  <c r="M220" i="32"/>
  <c r="N155" i="32"/>
  <c r="M155" i="32"/>
  <c r="M67" i="32"/>
  <c r="N67" i="32"/>
  <c r="N45" i="32"/>
  <c r="M45" i="32"/>
  <c r="N179" i="32"/>
  <c r="M179" i="32"/>
  <c r="N189" i="32"/>
  <c r="M189" i="32"/>
  <c r="N113" i="32"/>
  <c r="M113" i="32"/>
  <c r="N162" i="32"/>
  <c r="M162" i="32"/>
  <c r="A176" i="35" l="1"/>
  <c r="B147" i="35"/>
  <c r="A42" i="35"/>
  <c r="A147" i="35"/>
  <c r="B176" i="35"/>
  <c r="H7" i="32"/>
  <c r="F28" i="32"/>
  <c r="G7" i="31"/>
  <c r="F7" i="32" s="1"/>
  <c r="G148" i="30"/>
  <c r="F147" i="32" s="1"/>
  <c r="G177" i="30"/>
  <c r="F176" i="32" s="1"/>
  <c r="H42" i="30"/>
  <c r="G42" i="30"/>
  <c r="F42" i="32" s="1"/>
  <c r="M7" i="30"/>
  <c r="N7" i="30"/>
  <c r="G7" i="32" s="1"/>
  <c r="B7" i="35" l="1"/>
  <c r="A7" i="35"/>
  <c r="H7" i="30"/>
  <c r="G7" i="30"/>
</calcChain>
</file>

<file path=xl/sharedStrings.xml><?xml version="1.0" encoding="utf-8"?>
<sst xmlns="http://schemas.openxmlformats.org/spreadsheetml/2006/main" count="373" uniqueCount="330">
  <si>
    <t>Ökologische Qualität</t>
  </si>
  <si>
    <t>Risiken für die lokale Umwelt</t>
  </si>
  <si>
    <t>Flächeninanspruchnahme</t>
  </si>
  <si>
    <t>Ökonomische Qualität</t>
  </si>
  <si>
    <t>Lebenszykluskosten</t>
  </si>
  <si>
    <t>Gesundheit, Behaglichkeit und Nutzerzufriedenheit</t>
  </si>
  <si>
    <t>Akustischer Komfort</t>
  </si>
  <si>
    <t>Visueller Komfort</t>
  </si>
  <si>
    <t>Funktionalität</t>
  </si>
  <si>
    <t>Barrierefreiheit</t>
  </si>
  <si>
    <t>Flächeneffizienz</t>
  </si>
  <si>
    <t>Technische Qualität</t>
  </si>
  <si>
    <t>Prozessqualität</t>
  </si>
  <si>
    <t>Integrale Planung</t>
  </si>
  <si>
    <t>Risiken am Mikrostandort</t>
  </si>
  <si>
    <t>Verkehrsanbindung</t>
  </si>
  <si>
    <t>Zugänglichkeit</t>
  </si>
  <si>
    <t>Sicherung der Gestaltungsqualität</t>
  </si>
  <si>
    <t>Projektvorbereitung</t>
  </si>
  <si>
    <t>Quartiersmerkmale</t>
  </si>
  <si>
    <t>Nähe zu nutzungsrelevanten Einrichtungen</t>
  </si>
  <si>
    <t>Standortmerkmale</t>
  </si>
  <si>
    <t>Soziokulturelle und funktionale Qualität</t>
  </si>
  <si>
    <t>Trinkwasserbedarf und Abwasseraufkommen</t>
  </si>
  <si>
    <t>Verhältnisse am Mikrostandort</t>
  </si>
  <si>
    <t>Überdüngungspotenzial (EP)</t>
  </si>
  <si>
    <t>Systematische Inbetriebnahme</t>
  </si>
  <si>
    <t>Qualitätssicherung der Bauausführung</t>
  </si>
  <si>
    <t>Ausschreibung und Vergabe</t>
  </si>
  <si>
    <t>Rückbau, Trennung und Verwertung</t>
  </si>
  <si>
    <t>Treibhauspotenzial (GWP)</t>
  </si>
  <si>
    <t>Versauerungspotenzial (AP)</t>
  </si>
  <si>
    <t xml:space="preserve">Kunst am Bau </t>
  </si>
  <si>
    <t xml:space="preserve">Schallschutz </t>
  </si>
  <si>
    <t>Zielvereinbarung</t>
  </si>
  <si>
    <t xml:space="preserve"> 5.2.2</t>
  </si>
  <si>
    <t xml:space="preserve"> 5.2.3</t>
  </si>
  <si>
    <t xml:space="preserve"> 4.1.4</t>
  </si>
  <si>
    <t>Nachhaltigkeitskriterien</t>
  </si>
  <si>
    <t>Zielwert</t>
  </si>
  <si>
    <t xml:space="preserve"> 1.1.1</t>
  </si>
  <si>
    <t xml:space="preserve"> 1.1.2</t>
  </si>
  <si>
    <t>Ozonschichtabbaupotenzial (ODP)</t>
  </si>
  <si>
    <t xml:space="preserve"> 1.1.3</t>
  </si>
  <si>
    <t>Ozonbildungspotenzial (POCP)</t>
  </si>
  <si>
    <t xml:space="preserve"> 1.1.4</t>
  </si>
  <si>
    <t xml:space="preserve"> 1.1.5</t>
  </si>
  <si>
    <t xml:space="preserve"> 1.1.6</t>
  </si>
  <si>
    <t xml:space="preserve"> 1.1.7</t>
  </si>
  <si>
    <t>Ressourceninanspruchnahme</t>
  </si>
  <si>
    <t xml:space="preserve"> 1.2.1</t>
  </si>
  <si>
    <t xml:space="preserve"> 1.2.3</t>
  </si>
  <si>
    <t xml:space="preserve"> 1.2.4</t>
  </si>
  <si>
    <t xml:space="preserve"> 2.1.1</t>
  </si>
  <si>
    <t>Gebäudebezogene Kosten im Lebenszyklus</t>
  </si>
  <si>
    <t xml:space="preserve"> 2.2.1</t>
  </si>
  <si>
    <t xml:space="preserve"> 3.1.1</t>
  </si>
  <si>
    <t xml:space="preserve"> 3.1.3</t>
  </si>
  <si>
    <t>Flüchtige organische Stoffe (VOC) und Formaldehyd</t>
  </si>
  <si>
    <t xml:space="preserve"> 3.1.4</t>
  </si>
  <si>
    <t xml:space="preserve"> 3.1.5</t>
  </si>
  <si>
    <t>Tageslichtverfügbarkeit Gesamtgebäude</t>
  </si>
  <si>
    <t>Tageslichtverfügbarkeit ständige Arbeitsplätze</t>
  </si>
  <si>
    <t>Blendfreiheit Tageslicht</t>
  </si>
  <si>
    <t>Blendfreiheit  Kunstlicht</t>
  </si>
  <si>
    <t>Lichtverteilung</t>
  </si>
  <si>
    <t>Farbwiedergabe</t>
  </si>
  <si>
    <t xml:space="preserve"> 3.1.6</t>
  </si>
  <si>
    <t>Lüftung</t>
  </si>
  <si>
    <t>Sonnenschutz</t>
  </si>
  <si>
    <t>Blendschutz</t>
  </si>
  <si>
    <t>Temperaturen während der Heizperiode</t>
  </si>
  <si>
    <t>Temperaturen außerhalb der Heizperiode</t>
  </si>
  <si>
    <t>Steuerung von Tageslicht</t>
  </si>
  <si>
    <t>Bedienfreundlichkeit</t>
  </si>
  <si>
    <t xml:space="preserve"> 3.1.7</t>
  </si>
  <si>
    <t xml:space="preserve"> 3.1.8</t>
  </si>
  <si>
    <t xml:space="preserve"> 3.2.1</t>
  </si>
  <si>
    <t>Lichte Raumhöhe</t>
  </si>
  <si>
    <t>Gebäudetiefe</t>
  </si>
  <si>
    <t>Vertikale Erschließung</t>
  </si>
  <si>
    <t>Grundrisse</t>
  </si>
  <si>
    <t>Konstruktion</t>
  </si>
  <si>
    <t xml:space="preserve"> 3.2.4</t>
  </si>
  <si>
    <t>Grundsätzliche Zugänglichkeit des Gebäudes</t>
  </si>
  <si>
    <t>Öffnung der Außenanlagen für die Öffentlichkeit</t>
  </si>
  <si>
    <t>Öffnung gebäudeinterner Einrichtungen für die Öffentlichkeit</t>
  </si>
  <si>
    <t xml:space="preserve">Möglichkeit der Anmietung von Räumlichkeiten </t>
  </si>
  <si>
    <t>Nutzungsvielfalt der öffentlich zugänglichen Bereiche</t>
  </si>
  <si>
    <t xml:space="preserve"> 3.2.5</t>
  </si>
  <si>
    <t>Anzahl der Fahrradstellplätze</t>
  </si>
  <si>
    <t xml:space="preserve"> 3.3.1</t>
  </si>
  <si>
    <t>Gestalterische und städtebauliche Qualität</t>
  </si>
  <si>
    <t>Durchführung von Planungswettbewerben</t>
  </si>
  <si>
    <t>Wettbewerbsverfahren</t>
  </si>
  <si>
    <t>Ausführung des Entwurfs eines der Preisträger</t>
  </si>
  <si>
    <t>Beauftragung des Planungsteams</t>
  </si>
  <si>
    <t>Auszeichnung mit einem Architekturpreis</t>
  </si>
  <si>
    <t>Unabhängiges Expertengremium</t>
  </si>
  <si>
    <t>Sonderfall Mindestanforderung</t>
  </si>
  <si>
    <t xml:space="preserve"> 3.3.2</t>
  </si>
  <si>
    <t>Mindestanforderung</t>
  </si>
  <si>
    <t>Bereitstellung von Mitteln im Rahmen der Bauaufgabe</t>
  </si>
  <si>
    <t>Umsetzung des BMVBS-Leitfadens Kunst am Bau</t>
  </si>
  <si>
    <t>Öffentlichkeitsarbeit, Rezeption  der Kunst am Bau</t>
  </si>
  <si>
    <t xml:space="preserve"> 4.1.1</t>
  </si>
  <si>
    <t>Luftschallschutz gegen Außenlärm</t>
  </si>
  <si>
    <t>Schallschutz gegenüber haustechnischen Anlagen</t>
  </si>
  <si>
    <t xml:space="preserve"> 4.1.2</t>
  </si>
  <si>
    <t xml:space="preserve">Wärme- und Tauwasserschutz </t>
  </si>
  <si>
    <t>Mittlere Wärmeduchgangskoeffizienten</t>
  </si>
  <si>
    <t>Wärmebrückenzuschlag</t>
  </si>
  <si>
    <t>Klassen der Luftdurchlässigkeit (Fugendurchlässigkeit)</t>
  </si>
  <si>
    <t>Tauwasserbildung</t>
  </si>
  <si>
    <t>Luftwechsel</t>
  </si>
  <si>
    <t xml:space="preserve"> 4.1.3</t>
  </si>
  <si>
    <t>Tragkonstruktion</t>
  </si>
  <si>
    <t>Zugänglichkeit der Außenglasflächen</t>
  </si>
  <si>
    <t>Außenbauteile</t>
  </si>
  <si>
    <t>Bodenbelag</t>
  </si>
  <si>
    <t>Schmutzfangzone</t>
  </si>
  <si>
    <t>Fußbodenleisten</t>
  </si>
  <si>
    <t>Hindernisfreie Grundrissgestaltung</t>
  </si>
  <si>
    <t>Einbauten</t>
  </si>
  <si>
    <t xml:space="preserve">Zugänglichkeit der Innenglasflächen </t>
  </si>
  <si>
    <t xml:space="preserve"> 5.1.1</t>
  </si>
  <si>
    <t>Bedarfsplanung oder vergleichbare Planung</t>
  </si>
  <si>
    <t xml:space="preserve"> 5.1.2</t>
  </si>
  <si>
    <t>Integrales Planungsteam</t>
  </si>
  <si>
    <t>Qualifikation des Planungsteams</t>
  </si>
  <si>
    <t>Integraler Planungsprozess</t>
  </si>
  <si>
    <t>Nutzerbeteiligung</t>
  </si>
  <si>
    <t>Öffentlichkeitsbeteiligung</t>
  </si>
  <si>
    <t xml:space="preserve"> 5.1.3</t>
  </si>
  <si>
    <t>Komplexität und Optimierung der Planung</t>
  </si>
  <si>
    <t>SiGe-Plan</t>
  </si>
  <si>
    <t>Energiekonzept</t>
  </si>
  <si>
    <t>Wasserkonzept</t>
  </si>
  <si>
    <t>Tages- / Kunstlichtoptimierung</t>
  </si>
  <si>
    <t>Konzept zur Sicherung der Reinigungs- und Instandhaltungsfreundlichkeit</t>
  </si>
  <si>
    <t>Prüfung der Planungsunterlagen durch unabhängige Dritte</t>
  </si>
  <si>
    <t>Durchführung von Variantenvergleichen</t>
  </si>
  <si>
    <t xml:space="preserve"> 5.1.4</t>
  </si>
  <si>
    <t xml:space="preserve"> 5.1.5</t>
  </si>
  <si>
    <t>Erstellung von Wartungs-, Inspektions-, Betriebs-, und Pflegeanleitungen</t>
  </si>
  <si>
    <t>Anpassung der Pläne und Berechnungen an das realisierte Gebäude</t>
  </si>
  <si>
    <t>Erstellung eines Nutzerhandbuches</t>
  </si>
  <si>
    <t xml:space="preserve"> 5.2.1</t>
  </si>
  <si>
    <t>Baustelle / Bauprozess</t>
  </si>
  <si>
    <t>Lärmarme Baustelle</t>
  </si>
  <si>
    <t>Staubarme Baustelle</t>
  </si>
  <si>
    <t>Bodenschutz auf der Baustelle</t>
  </si>
  <si>
    <t>Messungen zur Qualitätskontrolle</t>
  </si>
  <si>
    <t xml:space="preserve"> 6.1.1</t>
  </si>
  <si>
    <t xml:space="preserve"> 6.1.2</t>
  </si>
  <si>
    <t xml:space="preserve"> 6.1.3</t>
  </si>
  <si>
    <t xml:space="preserve"> 6.1.4</t>
  </si>
  <si>
    <t xml:space="preserve"> 6.1.5</t>
  </si>
  <si>
    <t xml:space="preserve"> 6.1.6</t>
  </si>
  <si>
    <t>Anliegende Medien / Erschließung</t>
  </si>
  <si>
    <t>x</t>
  </si>
  <si>
    <t>o</t>
  </si>
  <si>
    <t>Gewichtung
Gesamt-bewertung</t>
  </si>
  <si>
    <t>Wirkungen auf die globale und lokale  Umwelt</t>
  </si>
  <si>
    <t>Steuerung von  Kunstlicht</t>
  </si>
  <si>
    <t>technische Ausführung</t>
  </si>
  <si>
    <t>Sonneneintragswert</t>
  </si>
  <si>
    <t>Planung</t>
  </si>
  <si>
    <t>Bauausführung</t>
  </si>
  <si>
    <t>Gesamterfüllungsgrad</t>
  </si>
  <si>
    <t>Soll</t>
  </si>
  <si>
    <t>Erfüllt / nicht erfüllt</t>
  </si>
  <si>
    <t>Bewertungssystem Nachhaltiges Bauen (BNB)</t>
  </si>
  <si>
    <t>Architektenwettbewerb</t>
  </si>
  <si>
    <t>Systemvariante Büro- und Verwaltungsgebäude, Modul Neubau (BNB_BN) - Version 2015</t>
  </si>
  <si>
    <t>Bedeutungs-faktor</t>
  </si>
  <si>
    <t>Nachhaltige Materialgewinnung / Biodiversität</t>
  </si>
  <si>
    <t>Primärenergiebedarf</t>
  </si>
  <si>
    <t>Wirtschaftlichkeit und Wertstabilität</t>
  </si>
  <si>
    <t xml:space="preserve"> 2.2.2</t>
  </si>
  <si>
    <t>Anpassungsfähigkeit</t>
  </si>
  <si>
    <t>Innenraumlufthygiene</t>
  </si>
  <si>
    <t>Sicherheit</t>
  </si>
  <si>
    <t>Mobilitätsinfrastruktur</t>
  </si>
  <si>
    <t>Reinigungs- und Instandhaltungsfreundlichkeit</t>
  </si>
  <si>
    <t xml:space="preserve"> 4.1.5</t>
  </si>
  <si>
    <t xml:space="preserve"> 4.1.6</t>
  </si>
  <si>
    <t>Bedienungs- und Instandhaltungsfreundlichkeit der TGA</t>
  </si>
  <si>
    <t>Voraussetzungen für eine optimale Bewirtschaftung</t>
  </si>
  <si>
    <t>Thermischer Komfort</t>
  </si>
  <si>
    <r>
      <t xml:space="preserve">Zielwert
</t>
    </r>
    <r>
      <rPr>
        <sz val="8"/>
        <rFont val="Neue Demos Tab"/>
      </rPr>
      <t>max. Punktzahl</t>
    </r>
  </si>
  <si>
    <t>Kommentar</t>
  </si>
  <si>
    <t>Zielwert aus der Ziel-vereinbarung</t>
  </si>
  <si>
    <t>Punkt-
zahl</t>
  </si>
  <si>
    <t>Punktzahl</t>
  </si>
  <si>
    <t>Primärenergiebedarf nicht erneuerbar (PEne)</t>
  </si>
  <si>
    <t>Gesamtenergiebedarf</t>
  </si>
  <si>
    <t>Anteil erneuerbarer Primärenergie</t>
  </si>
  <si>
    <t>Anwender</t>
  </si>
  <si>
    <t>Einflussnahmemöglichkeiten durch Nutzer</t>
  </si>
  <si>
    <t>Eintrag erforderlich
 für Zielwertkorrektur</t>
  </si>
  <si>
    <t>Gesamt-bewertung gemäß 
End-bewertung</t>
  </si>
  <si>
    <t>Eingereichte 
Endbewertung</t>
  </si>
  <si>
    <t>qwertz</t>
  </si>
  <si>
    <t>Ziel-
vereinbarung</t>
  </si>
  <si>
    <t>Gewichtung
Gesamt-
bewertung</t>
  </si>
  <si>
    <t>to_insert_zb</t>
  </si>
  <si>
    <t>1. Korrektur 
Zielwert</t>
  </si>
  <si>
    <t>2. Korrektur 
Zielwert</t>
  </si>
  <si>
    <t>Punktabzug</t>
  </si>
  <si>
    <t>Anzahl der Sitzmöglichkeiten in diesen Bereichen</t>
  </si>
  <si>
    <t>Beleuchtung</t>
  </si>
  <si>
    <t>Windschutz</t>
  </si>
  <si>
    <t>Überdachung / Regenschutz</t>
  </si>
  <si>
    <t>Stromversorgung für Außenarbeitsplätze</t>
  </si>
  <si>
    <t>Übersichtliche Wegführungen</t>
  </si>
  <si>
    <t>Stellplätze</t>
  </si>
  <si>
    <t>Beleuchtung Wege</t>
  </si>
  <si>
    <t>Beleuchtung Stellplätze</t>
  </si>
  <si>
    <t>Technische Sicherheitseinrichtungen</t>
  </si>
  <si>
    <t>Reduktion von Brandgasrisiken</t>
  </si>
  <si>
    <t>1 Fahrradstellplatz / 40 m²NF oder
1 Fahrradstellplatz / 3 Nutzer</t>
  </si>
  <si>
    <t>1 Fahrradstellplatz / 80m²NF oder
1 Fahrradstellplatz / 6 Nutzer</t>
  </si>
  <si>
    <t>1 Fahrradstellplatz / 120m²NF oder
1 Fahrradstellplatz / 9 Nutzer</t>
  </si>
  <si>
    <t>1 Fahrradstellplatz / 160m²NF oder
1 Fahrradstellplatz / 12 Nutzer</t>
  </si>
  <si>
    <t>Anzahl der Lademöglichkeiten und Carsharing-Stellplätze</t>
  </si>
  <si>
    <t>Qualitative Anforderungen an Fahrradstellplätze</t>
  </si>
  <si>
    <t>Ver- und Entsiegelungskonzept</t>
  </si>
  <si>
    <t>Mess- und Monitoringkonzept</t>
  </si>
  <si>
    <t>Konzept zur Vermeidung von Umwelt- und Gesundheitsrisiken aus Bauprodukten</t>
  </si>
  <si>
    <t>Lüftungskonzept</t>
  </si>
  <si>
    <t>Abfallkonzept / Wertstoffkonzept</t>
  </si>
  <si>
    <t>Anpassbarkeits-, Rückbau- und Recyclingkonzept</t>
  </si>
  <si>
    <t>Konzept zur Vermeidung und Beherrschung von Risiken</t>
  </si>
  <si>
    <t>Sonstige Konzepte zum Nachhaltigen Bauen</t>
  </si>
  <si>
    <t>Erstellung einer Gebäudeakte / Objektdokumentation</t>
  </si>
  <si>
    <t>Wertstoffoptimierte Baustelle</t>
  </si>
  <si>
    <t>Technische Ausstattung</t>
  </si>
  <si>
    <t>maximale Punktzahl</t>
  </si>
  <si>
    <t>Einzel- und Mehrpersonenbüros bis 100 m²</t>
  </si>
  <si>
    <t xml:space="preserve">NF Einzel- und Mehrpersonenbüros bis 100 m² </t>
  </si>
  <si>
    <t>Mehrpersonenbüros über 100 m²</t>
  </si>
  <si>
    <t>NF Mehrpersonenbüros über 100m²</t>
  </si>
  <si>
    <t>Weitere Räume über geringere (Gesprächs-)Entfernung (außer Büros)</t>
  </si>
  <si>
    <t>NF weiterer Räume</t>
  </si>
  <si>
    <t>Konformitätsprüfung</t>
  </si>
  <si>
    <t>ende</t>
  </si>
  <si>
    <t>Gesamt-bewertung Anwender</t>
  </si>
  <si>
    <t>Gesamt-bewertung Konformitäts-
prüfung</t>
  </si>
  <si>
    <t>Endbewertung</t>
  </si>
  <si>
    <t>Bemerkung Konformitätsprüfung 
Prüfung vom:</t>
  </si>
  <si>
    <t>erforderliche Leistungen, Maßnahmen, Methoden</t>
  </si>
  <si>
    <t>erforderliche Dokumente/ Nachweise</t>
  </si>
  <si>
    <t>Termin</t>
  </si>
  <si>
    <t>Zuständigkeit</t>
  </si>
  <si>
    <t xml:space="preserve"> Zwischen-bewertung</t>
  </si>
  <si>
    <t>to_copy_zb</t>
  </si>
  <si>
    <t>Zielwert  der Ziel-vereinbarung</t>
  </si>
  <si>
    <t>aus Registerkarte "Zielvereinbarung"</t>
  </si>
  <si>
    <t>Bearbeiter</t>
  </si>
  <si>
    <t>Außenbezug</t>
  </si>
  <si>
    <t>Sichtbeziehungen</t>
  </si>
  <si>
    <t>uneingeschränkte Nutzbarkeit der Erschließungsflächen als Aufenthaltsflächen</t>
  </si>
  <si>
    <t>Anzahl der Aufenthaltsbereiche im Außenraum</t>
  </si>
  <si>
    <t>Anzahl der Aufenthaltsbereiche im Gebäude</t>
  </si>
  <si>
    <t>Bepflanzung / Begrünung</t>
  </si>
  <si>
    <t>Position der Fahrradstellplätze für Besucher</t>
  </si>
  <si>
    <t>Position der Fahrradstellplätze für Nutzer</t>
  </si>
  <si>
    <t>Witterungsgeschutz</t>
  </si>
  <si>
    <t>Diebstahlgesicherter Bereich</t>
  </si>
  <si>
    <t>Fläche mit Ausstattung  für Wartungsarbeiten</t>
  </si>
  <si>
    <t>Duschen und Umkleiden</t>
  </si>
  <si>
    <t>Trocknungsmöglichkeiten</t>
  </si>
  <si>
    <t xml:space="preserve"> Anordnungsprinzipien und Abstände</t>
  </si>
  <si>
    <t>Ausstattungsqualität der Aufenthaltsbereiche im Außenraum</t>
  </si>
  <si>
    <t>Dokumentation</t>
  </si>
  <si>
    <t>Winter</t>
  </si>
  <si>
    <t>Operative Temperatur</t>
  </si>
  <si>
    <t xml:space="preserve"> Zugluft</t>
  </si>
  <si>
    <t>Stahlungstemperaturasymmetrie und Fußbodentemperatur</t>
  </si>
  <si>
    <t>Luftfeuchte</t>
  </si>
  <si>
    <t>Sommer</t>
  </si>
  <si>
    <t>Luftschallschutz gegenüber fremden und eigenen Arbeitsbereichen</t>
  </si>
  <si>
    <t>Trittschallschutz gegenüber fremden und eigenen Arbeitsbereichen</t>
  </si>
  <si>
    <t>Ein Carsharing-Stellplatz ist öffentlich zugänglich auf dem Grundstück vorhanden.</t>
  </si>
  <si>
    <t xml:space="preserve">Lademöglichkeiten für Elektro-Pkw sind für 5 % der Pkw-Stellplätze (mind. jedoch 1) vorhanden. </t>
  </si>
  <si>
    <t>Zielwert 
 der Ziel-vereinbarung</t>
  </si>
  <si>
    <t>Projekt:</t>
  </si>
  <si>
    <t>Datum:</t>
  </si>
  <si>
    <t>Projektbezeichnung</t>
  </si>
  <si>
    <t>Risiken aus Man-Made-Hazards (Unfälle)</t>
  </si>
  <si>
    <t>Risiken aus Erdbeben</t>
  </si>
  <si>
    <t>Risiken aus Lawinen</t>
  </si>
  <si>
    <t>Risiken aus Sturm</t>
  </si>
  <si>
    <t>Risiken aus Hochwasser</t>
  </si>
  <si>
    <t>Außenluftqualität</t>
  </si>
  <si>
    <t>Außenlärmpegel</t>
  </si>
  <si>
    <t>Baugrundverhältnisse, Bodenbelastungen</t>
  </si>
  <si>
    <t>Elektromagnetische Felder</t>
  </si>
  <si>
    <t>Vorkommen von Radon</t>
  </si>
  <si>
    <t>Stadt- und Landschaftsbild / Sichtbeziehungen</t>
  </si>
  <si>
    <t>Image, Attraktivität</t>
  </si>
  <si>
    <t>Synergie- und Konfliktpotenziale</t>
  </si>
  <si>
    <t>Kriminalität</t>
  </si>
  <si>
    <t>Pflege und Erhaltungszustand</t>
  </si>
  <si>
    <t>Erreichbarkeit Haupt-/ Fernbahnhof</t>
  </si>
  <si>
    <t>Erreichbarkeit ÖPNV</t>
  </si>
  <si>
    <t>Fuß- und Radwege</t>
  </si>
  <si>
    <t>Gastronomie</t>
  </si>
  <si>
    <t>Nahversorgung</t>
  </si>
  <si>
    <t>Parkanlagen und Freiräume</t>
  </si>
  <si>
    <t>Bildung</t>
  </si>
  <si>
    <t>Öffentliche Verwaltung</t>
  </si>
  <si>
    <t>Medizinische Versorgung</t>
  </si>
  <si>
    <t>Sportstätten</t>
  </si>
  <si>
    <t>Freizeit</t>
  </si>
  <si>
    <t>Dienstleister</t>
  </si>
  <si>
    <t>Leitungsgebundene Energie</t>
  </si>
  <si>
    <t>Solarenergie</t>
  </si>
  <si>
    <t>Breitband-Anschluss</t>
  </si>
  <si>
    <t>Regenwasserversickerung</t>
  </si>
  <si>
    <t>Aufenthaltsqualitäten</t>
  </si>
  <si>
    <t>Widerstandsfähigkeit gegen Naturgefahren</t>
  </si>
  <si>
    <t xml:space="preserve">   EINFÜHRUNG</t>
  </si>
  <si>
    <t xml:space="preserve">  Arbeitshilfe zum BNB_BN Version 2015</t>
  </si>
  <si>
    <t>Nachweis der Sichtverbindung nach außen</t>
  </si>
  <si>
    <t>Außenluftvolumenstrom</t>
  </si>
  <si>
    <t>Teilkriterium 2: Redaktionelle Änderungen der Begrifflichkeit "personenbezogene Lüftungsrate" zu "Außenluftvolumenstrom"</t>
  </si>
  <si>
    <t>Änderungen:</t>
  </si>
  <si>
    <t xml:space="preserve">Lademöglichkeiten für Elektro-Zweiräder sind für 10 % der Fahrradstellplätze (mind. jedoch 2) vorhanden.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</si>
</sst>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quot;m²&quot;"/>
  </numFmts>
  <fonts count="48">
    <font>
      <sz val="11"/>
      <color theme="1"/>
      <name val="Calibri"/>
      <family val="2"/>
      <scheme val="minor"/>
    </font>
    <font>
      <b/>
      <sz val="11"/>
      <color indexed="8"/>
      <name val="Calibri"/>
      <family val="2"/>
    </font>
    <font>
      <b/>
      <sz val="15"/>
      <color indexed="56"/>
      <name val="Calibri"/>
      <family val="2"/>
    </font>
    <font>
      <sz val="13"/>
      <color indexed="8"/>
      <name val="Neue Demos Tab"/>
    </font>
    <font>
      <b/>
      <sz val="13"/>
      <name val="Neue Demos Tab"/>
    </font>
    <font>
      <sz val="13"/>
      <name val="Neue Demos Tab"/>
    </font>
    <font>
      <sz val="11"/>
      <color indexed="8"/>
      <name val="Neue Demos Tab"/>
    </font>
    <font>
      <b/>
      <sz val="10"/>
      <name val="Neue Demos Tab"/>
    </font>
    <font>
      <b/>
      <sz val="12"/>
      <color indexed="9"/>
      <name val="Neue Demos Tab"/>
    </font>
    <font>
      <sz val="9"/>
      <name val="Neue Demos Tab"/>
    </font>
    <font>
      <b/>
      <sz val="9"/>
      <name val="Neue Demos Tab"/>
    </font>
    <font>
      <sz val="10"/>
      <name val="Neue Demos Tab"/>
    </font>
    <font>
      <sz val="11"/>
      <name val="Neue Demos Tab"/>
    </font>
    <font>
      <b/>
      <sz val="9"/>
      <color indexed="8"/>
      <name val="Neue Demos Tab"/>
    </font>
    <font>
      <sz val="8"/>
      <name val="Calibri"/>
      <family val="2"/>
    </font>
    <font>
      <b/>
      <sz val="16"/>
      <name val="Neue Demos Tab"/>
    </font>
    <font>
      <sz val="10"/>
      <color indexed="8"/>
      <name val="Neue Demos Tab"/>
    </font>
    <font>
      <b/>
      <sz val="18"/>
      <name val="Neue Demos Tab"/>
    </font>
    <font>
      <b/>
      <sz val="11"/>
      <name val="Neue Demos Tab"/>
    </font>
    <font>
      <b/>
      <sz val="10"/>
      <color indexed="9"/>
      <name val="Neue Demos Tab"/>
    </font>
    <font>
      <sz val="9"/>
      <color indexed="9"/>
      <name val="Neue Demos Tab"/>
    </font>
    <font>
      <sz val="9"/>
      <color indexed="8"/>
      <name val="Neue Demos Tab"/>
    </font>
    <font>
      <b/>
      <sz val="10"/>
      <color indexed="8"/>
      <name val="Neue Demos Tab"/>
    </font>
    <font>
      <sz val="8"/>
      <name val="Neue Demos Tab"/>
    </font>
    <font>
      <sz val="11"/>
      <color rgb="FF006100"/>
      <name val="Calibri"/>
      <family val="2"/>
      <scheme val="minor"/>
    </font>
    <font>
      <sz val="10"/>
      <color rgb="FF000000"/>
      <name val="Neue Demos"/>
    </font>
    <font>
      <b/>
      <sz val="10"/>
      <name val="Arial"/>
      <family val="2"/>
    </font>
    <font>
      <b/>
      <sz val="12"/>
      <name val="Arial"/>
      <family val="2"/>
    </font>
    <font>
      <b/>
      <u/>
      <sz val="11"/>
      <color rgb="FFC00000"/>
      <name val="Arial"/>
      <family val="2"/>
    </font>
    <font>
      <b/>
      <sz val="11"/>
      <name val="Arial"/>
      <family val="2"/>
    </font>
    <font>
      <b/>
      <u/>
      <sz val="11"/>
      <name val="Arial"/>
      <family val="2"/>
    </font>
    <font>
      <b/>
      <sz val="10"/>
      <color theme="0"/>
      <name val="Arial"/>
      <family val="2"/>
    </font>
    <font>
      <b/>
      <sz val="11"/>
      <color rgb="FFC00000"/>
      <name val="Neue Demos Tab"/>
    </font>
    <font>
      <b/>
      <sz val="10"/>
      <color theme="0"/>
      <name val="Neue Demos Tab"/>
    </font>
    <font>
      <b/>
      <sz val="14"/>
      <color theme="1"/>
      <name val="Arial"/>
      <family val="2"/>
    </font>
    <font>
      <sz val="11"/>
      <name val="Arial"/>
      <family val="2"/>
    </font>
    <font>
      <sz val="11"/>
      <color theme="1"/>
      <name val="Arial"/>
      <family val="2"/>
    </font>
    <font>
      <i/>
      <sz val="9"/>
      <name val="Neue Demos Tab"/>
    </font>
    <font>
      <sz val="11"/>
      <color theme="1"/>
      <name val="Calibri"/>
      <family val="2"/>
      <scheme val="minor"/>
    </font>
    <font>
      <b/>
      <sz val="10"/>
      <color indexed="9"/>
      <name val="Arial"/>
      <family val="2"/>
    </font>
    <font>
      <b/>
      <u/>
      <sz val="11"/>
      <color theme="1"/>
      <name val="Arial"/>
      <family val="2"/>
    </font>
    <font>
      <b/>
      <sz val="10"/>
      <color theme="1"/>
      <name val="Arial"/>
      <family val="2"/>
    </font>
    <font>
      <sz val="10"/>
      <color indexed="9"/>
      <name val="Neue Demos Tab"/>
    </font>
    <font>
      <sz val="10"/>
      <color theme="0"/>
      <name val="Neue Demos Tab"/>
    </font>
    <font>
      <sz val="12"/>
      <color theme="0"/>
      <name val="Neue Demos Tab"/>
    </font>
    <font>
      <i/>
      <sz val="10"/>
      <color rgb="FFFF0000"/>
      <name val="Arial"/>
      <family val="2"/>
    </font>
    <font>
      <sz val="10"/>
      <color theme="1"/>
      <name val="Arial"/>
      <family val="2"/>
    </font>
    <font>
      <i/>
      <u/>
      <sz val="10"/>
      <color rgb="FFFF0000"/>
      <name val="Arial"/>
      <family val="2"/>
    </font>
  </fonts>
  <fills count="20">
    <fill>
      <patternFill patternType="none"/>
    </fill>
    <fill>
      <patternFill patternType="gray125"/>
    </fill>
    <fill>
      <patternFill patternType="solid">
        <fgColor indexed="19"/>
        <bgColor indexed="64"/>
      </patternFill>
    </fill>
    <fill>
      <patternFill patternType="solid">
        <fgColor indexed="50"/>
        <bgColor indexed="64"/>
      </patternFill>
    </fill>
    <fill>
      <patternFill patternType="solid">
        <fgColor indexed="16"/>
        <bgColor indexed="64"/>
      </patternFill>
    </fill>
    <fill>
      <patternFill patternType="solid">
        <fgColor indexed="10"/>
        <bgColor indexed="64"/>
      </patternFill>
    </fill>
    <fill>
      <patternFill patternType="solid">
        <fgColor indexed="17"/>
        <bgColor indexed="64"/>
      </patternFill>
    </fill>
    <fill>
      <patternFill patternType="solid">
        <fgColor indexed="57"/>
        <bgColor indexed="64"/>
      </patternFill>
    </fill>
    <fill>
      <patternFill patternType="solid">
        <fgColor indexed="12"/>
        <bgColor indexed="64"/>
      </patternFill>
    </fill>
    <fill>
      <patternFill patternType="solid">
        <fgColor indexed="48"/>
        <bgColor indexed="64"/>
      </patternFill>
    </fill>
    <fill>
      <patternFill patternType="solid">
        <fgColor indexed="53"/>
        <bgColor indexed="64"/>
      </patternFill>
    </fill>
    <fill>
      <patternFill patternType="solid">
        <fgColor indexed="52"/>
        <bgColor indexed="64"/>
      </patternFill>
    </fill>
    <fill>
      <patternFill patternType="solid">
        <fgColor indexed="49"/>
        <bgColor indexed="64"/>
      </patternFill>
    </fill>
    <fill>
      <patternFill patternType="solid">
        <fgColor rgb="FFC6EFCE"/>
      </patternFill>
    </fill>
    <fill>
      <patternFill patternType="solid">
        <fgColor rgb="FF3B9F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84">
    <border>
      <left/>
      <right/>
      <top/>
      <bottom/>
      <diagonal/>
    </border>
    <border>
      <left/>
      <right/>
      <top style="thin">
        <color indexed="62"/>
      </top>
      <bottom style="double">
        <color indexed="62"/>
      </bottom>
      <diagonal/>
    </border>
    <border>
      <left/>
      <right/>
      <top/>
      <bottom style="thick">
        <color indexed="62"/>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right/>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auto="1"/>
      </right>
      <top style="thin">
        <color auto="1"/>
      </top>
      <bottom style="thin">
        <color auto="1"/>
      </bottom>
      <diagonal/>
    </border>
    <border>
      <left/>
      <right style="medium">
        <color indexed="64"/>
      </right>
      <top style="thin">
        <color indexed="64"/>
      </top>
      <bottom/>
      <diagonal/>
    </border>
  </borders>
  <cellStyleXfs count="7">
    <xf numFmtId="0" fontId="0" fillId="0" borderId="0"/>
    <xf numFmtId="0" fontId="1" fillId="0" borderId="1" applyNumberFormat="0" applyFill="0" applyAlignment="0" applyProtection="0"/>
    <xf numFmtId="0" fontId="24" fillId="13" borderId="0" applyNumberFormat="0" applyBorder="0" applyAlignment="0" applyProtection="0"/>
    <xf numFmtId="0" fontId="2" fillId="0" borderId="2" applyNumberFormat="0" applyFill="0" applyAlignment="0" applyProtection="0"/>
    <xf numFmtId="0" fontId="35" fillId="0" borderId="0"/>
    <xf numFmtId="9" fontId="38" fillId="0" borderId="0" applyFont="0" applyFill="0" applyBorder="0" applyAlignment="0" applyProtection="0"/>
    <xf numFmtId="0" fontId="46" fillId="0" borderId="0"/>
  </cellStyleXfs>
  <cellXfs count="991">
    <xf numFmtId="0" fontId="0" fillId="0" borderId="0" xfId="0"/>
    <xf numFmtId="0" fontId="6" fillId="0" borderId="0" xfId="0" applyFont="1" applyAlignment="1" applyProtection="1">
      <alignment vertical="top"/>
      <protection hidden="1"/>
    </xf>
    <xf numFmtId="0" fontId="15"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top" wrapText="1"/>
      <protection hidden="1"/>
    </xf>
    <xf numFmtId="0" fontId="7" fillId="0" borderId="0" xfId="0" applyFont="1" applyFill="1" applyAlignment="1" applyProtection="1">
      <alignment vertical="top"/>
      <protection hidden="1"/>
    </xf>
    <xf numFmtId="0" fontId="7" fillId="0" borderId="0" xfId="0" applyFont="1" applyFill="1" applyAlignment="1" applyProtection="1">
      <alignment horizontal="center" vertical="top"/>
      <protection hidden="1"/>
    </xf>
    <xf numFmtId="0" fontId="6" fillId="0" borderId="0" xfId="0" applyFont="1" applyFill="1" applyAlignment="1" applyProtection="1">
      <alignment vertical="top"/>
      <protection hidden="1"/>
    </xf>
    <xf numFmtId="0" fontId="6" fillId="0" borderId="0" xfId="0" applyFont="1" applyProtection="1">
      <protection hidden="1"/>
    </xf>
    <xf numFmtId="0" fontId="3" fillId="0" borderId="0" xfId="0"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horizontal="center" vertical="top"/>
      <protection hidden="1"/>
    </xf>
    <xf numFmtId="0" fontId="16" fillId="0" borderId="0" xfId="0" applyFont="1" applyFill="1" applyAlignment="1" applyProtection="1">
      <alignment horizontal="right" vertical="center"/>
      <protection hidden="1"/>
    </xf>
    <xf numFmtId="14" fontId="16" fillId="0" borderId="3" xfId="0" applyNumberFormat="1" applyFont="1" applyFill="1" applyBorder="1" applyAlignment="1" applyProtection="1">
      <alignment horizontal="center" vertical="center"/>
      <protection hidden="1"/>
    </xf>
    <xf numFmtId="0" fontId="18" fillId="0" borderId="6" xfId="0" applyFont="1" applyFill="1" applyBorder="1" applyAlignment="1" applyProtection="1">
      <alignment horizontal="center" vertical="top" wrapText="1"/>
      <protection hidden="1"/>
    </xf>
    <xf numFmtId="0" fontId="8" fillId="2" borderId="4" xfId="0" applyFont="1" applyFill="1" applyBorder="1" applyAlignment="1" applyProtection="1">
      <alignment vertical="top"/>
      <protection hidden="1"/>
    </xf>
    <xf numFmtId="0" fontId="7" fillId="2" borderId="10" xfId="0" applyFont="1" applyFill="1" applyBorder="1" applyAlignment="1" applyProtection="1">
      <alignment horizontal="center" vertical="top"/>
      <protection hidden="1"/>
    </xf>
    <xf numFmtId="1" fontId="7" fillId="2" borderId="10" xfId="0" applyNumberFormat="1" applyFont="1" applyFill="1" applyBorder="1" applyAlignment="1" applyProtection="1">
      <alignment horizontal="center" vertical="top"/>
      <protection hidden="1"/>
    </xf>
    <xf numFmtId="0" fontId="7" fillId="2" borderId="10" xfId="0" applyFont="1" applyFill="1" applyBorder="1" applyAlignment="1" applyProtection="1">
      <alignment horizontal="center" vertical="center"/>
      <protection hidden="1"/>
    </xf>
    <xf numFmtId="165" fontId="19" fillId="2" borderId="10" xfId="0" applyNumberFormat="1" applyFont="1" applyFill="1" applyBorder="1" applyAlignment="1" applyProtection="1">
      <alignment horizontal="center" vertical="center"/>
      <protection hidden="1"/>
    </xf>
    <xf numFmtId="0" fontId="19" fillId="2" borderId="10" xfId="0" applyNumberFormat="1" applyFont="1" applyFill="1" applyBorder="1" applyAlignment="1" applyProtection="1">
      <alignment horizontal="center" vertical="center"/>
      <protection hidden="1"/>
    </xf>
    <xf numFmtId="165" fontId="19" fillId="2" borderId="5" xfId="0" applyNumberFormat="1" applyFont="1" applyFill="1" applyBorder="1" applyAlignment="1" applyProtection="1">
      <alignment horizontal="right" vertical="center"/>
      <protection hidden="1"/>
    </xf>
    <xf numFmtId="0" fontId="8" fillId="2" borderId="7" xfId="0" applyFont="1" applyFill="1" applyBorder="1" applyAlignment="1" applyProtection="1">
      <alignment vertical="top"/>
      <protection hidden="1"/>
    </xf>
    <xf numFmtId="0" fontId="7" fillId="2" borderId="0" xfId="0" applyFont="1" applyFill="1" applyBorder="1" applyAlignment="1" applyProtection="1">
      <alignment horizontal="center" vertical="top"/>
      <protection hidden="1"/>
    </xf>
    <xf numFmtId="1" fontId="7" fillId="2" borderId="0" xfId="0" applyNumberFormat="1" applyFont="1" applyFill="1" applyBorder="1" applyAlignment="1" applyProtection="1">
      <alignment horizontal="center" vertical="top"/>
      <protection hidden="1"/>
    </xf>
    <xf numFmtId="0" fontId="7" fillId="2" borderId="0" xfId="0" applyFont="1" applyFill="1" applyBorder="1" applyAlignment="1" applyProtection="1">
      <alignment horizontal="center" vertical="center"/>
      <protection hidden="1"/>
    </xf>
    <xf numFmtId="0" fontId="19" fillId="2" borderId="0" xfId="0" applyNumberFormat="1" applyFont="1" applyFill="1" applyBorder="1" applyAlignment="1" applyProtection="1">
      <alignment horizontal="center" vertical="center"/>
      <protection hidden="1"/>
    </xf>
    <xf numFmtId="165" fontId="19" fillId="2" borderId="8" xfId="0" applyNumberFormat="1" applyFont="1" applyFill="1" applyBorder="1" applyAlignment="1" applyProtection="1">
      <alignment horizontal="right" vertical="center"/>
      <protection hidden="1"/>
    </xf>
    <xf numFmtId="0" fontId="8" fillId="2" borderId="11" xfId="0" applyFont="1" applyFill="1" applyBorder="1" applyAlignment="1" applyProtection="1">
      <alignment vertical="top"/>
      <protection hidden="1"/>
    </xf>
    <xf numFmtId="0" fontId="7" fillId="2" borderId="3" xfId="0" applyFont="1" applyFill="1" applyBorder="1" applyAlignment="1" applyProtection="1">
      <alignment horizontal="center" vertical="top"/>
      <protection hidden="1"/>
    </xf>
    <xf numFmtId="1" fontId="7" fillId="2" borderId="3" xfId="0" applyNumberFormat="1" applyFont="1" applyFill="1" applyBorder="1" applyAlignment="1" applyProtection="1">
      <alignment horizontal="center" vertical="top"/>
      <protection hidden="1"/>
    </xf>
    <xf numFmtId="0" fontId="7" fillId="2" borderId="3" xfId="0" applyFont="1" applyFill="1" applyBorder="1" applyAlignment="1" applyProtection="1">
      <alignment horizontal="center" vertical="center"/>
      <protection hidden="1"/>
    </xf>
    <xf numFmtId="165" fontId="19" fillId="2" borderId="3" xfId="0" applyNumberFormat="1" applyFont="1" applyFill="1" applyBorder="1" applyAlignment="1" applyProtection="1">
      <alignment horizontal="center" vertical="center"/>
      <protection hidden="1"/>
    </xf>
    <xf numFmtId="0" fontId="19" fillId="2" borderId="3" xfId="0" applyNumberFormat="1" applyFont="1" applyFill="1" applyBorder="1" applyAlignment="1" applyProtection="1">
      <alignment horizontal="center" vertical="center"/>
      <protection hidden="1"/>
    </xf>
    <xf numFmtId="0" fontId="7" fillId="3" borderId="12" xfId="0" applyFont="1" applyFill="1" applyBorder="1" applyAlignment="1" applyProtection="1">
      <alignment horizontal="left" vertical="top"/>
      <protection hidden="1"/>
    </xf>
    <xf numFmtId="0" fontId="7" fillId="3" borderId="13" xfId="0" applyFont="1" applyFill="1" applyBorder="1" applyAlignment="1" applyProtection="1">
      <alignment horizontal="left" vertical="top" wrapText="1"/>
      <protection hidden="1"/>
    </xf>
    <xf numFmtId="1" fontId="7" fillId="3" borderId="13" xfId="0" applyNumberFormat="1" applyFont="1" applyFill="1" applyBorder="1" applyAlignment="1" applyProtection="1">
      <alignment horizontal="center" vertical="top" wrapText="1"/>
      <protection hidden="1"/>
    </xf>
    <xf numFmtId="0" fontId="7" fillId="3" borderId="13" xfId="0" applyFont="1" applyFill="1" applyBorder="1" applyAlignment="1" applyProtection="1">
      <alignment horizontal="center" vertical="top" wrapText="1"/>
      <protection hidden="1"/>
    </xf>
    <xf numFmtId="0" fontId="6" fillId="3" borderId="3" xfId="0" applyFont="1" applyFill="1" applyBorder="1" applyAlignment="1" applyProtection="1">
      <alignment vertical="top"/>
      <protection hidden="1"/>
    </xf>
    <xf numFmtId="0" fontId="6" fillId="2" borderId="9" xfId="0" applyFont="1" applyFill="1" applyBorder="1" applyAlignment="1" applyProtection="1">
      <alignment horizontal="right" vertical="top"/>
      <protection hidden="1"/>
    </xf>
    <xf numFmtId="14" fontId="7" fillId="0" borderId="14" xfId="0" applyNumberFormat="1" applyFont="1" applyFill="1" applyBorder="1" applyAlignment="1" applyProtection="1">
      <alignment horizontal="center" vertical="top" wrapText="1"/>
      <protection hidden="1"/>
    </xf>
    <xf numFmtId="0" fontId="10" fillId="0" borderId="15" xfId="0" applyFont="1" applyFill="1" applyBorder="1" applyAlignment="1" applyProtection="1">
      <alignment horizontal="left" vertical="top" wrapText="1"/>
      <protection hidden="1"/>
    </xf>
    <xf numFmtId="1" fontId="10" fillId="0" borderId="16" xfId="0" applyNumberFormat="1" applyFont="1" applyFill="1" applyBorder="1" applyAlignment="1" applyProtection="1">
      <alignment horizontal="center" vertical="top"/>
      <protection hidden="1"/>
    </xf>
    <xf numFmtId="166" fontId="10" fillId="0" borderId="17" xfId="0" applyNumberFormat="1" applyFont="1" applyFill="1" applyBorder="1" applyAlignment="1" applyProtection="1">
      <alignment horizontal="center" vertical="top"/>
      <protection hidden="1"/>
    </xf>
    <xf numFmtId="165" fontId="20" fillId="2" borderId="9" xfId="0" applyNumberFormat="1" applyFont="1" applyFill="1" applyBorder="1" applyAlignment="1" applyProtection="1">
      <alignment horizontal="right" vertical="top"/>
      <protection hidden="1"/>
    </xf>
    <xf numFmtId="0" fontId="21" fillId="0" borderId="0" xfId="0" applyFont="1" applyAlignment="1" applyProtection="1">
      <alignment vertical="top"/>
      <protection hidden="1"/>
    </xf>
    <xf numFmtId="0" fontId="7" fillId="0" borderId="18" xfId="0" applyFont="1" applyFill="1" applyBorder="1" applyAlignment="1" applyProtection="1">
      <alignment horizontal="center" vertical="top" wrapText="1"/>
      <protection hidden="1"/>
    </xf>
    <xf numFmtId="0" fontId="10" fillId="0" borderId="19" xfId="0" applyFont="1" applyFill="1" applyBorder="1" applyAlignment="1" applyProtection="1">
      <alignment horizontal="left" vertical="top" wrapText="1"/>
      <protection hidden="1"/>
    </xf>
    <xf numFmtId="1" fontId="10" fillId="0" borderId="20" xfId="0" applyNumberFormat="1" applyFont="1" applyFill="1" applyBorder="1" applyAlignment="1" applyProtection="1">
      <alignment horizontal="center" vertical="top"/>
      <protection hidden="1"/>
    </xf>
    <xf numFmtId="166" fontId="10" fillId="0" borderId="21" xfId="0" applyNumberFormat="1" applyFont="1" applyFill="1" applyBorder="1" applyAlignment="1" applyProtection="1">
      <alignment horizontal="center" vertical="top"/>
      <protection hidden="1"/>
    </xf>
    <xf numFmtId="1" fontId="9" fillId="0" borderId="22" xfId="0" applyNumberFormat="1" applyFont="1" applyFill="1" applyBorder="1" applyAlignment="1" applyProtection="1">
      <alignment vertical="top"/>
      <protection hidden="1"/>
    </xf>
    <xf numFmtId="0" fontId="7" fillId="0" borderId="23" xfId="0" applyFont="1" applyFill="1" applyBorder="1" applyAlignment="1" applyProtection="1">
      <alignment horizontal="center" vertical="top" wrapText="1"/>
      <protection hidden="1"/>
    </xf>
    <xf numFmtId="0" fontId="10" fillId="0" borderId="24" xfId="0" applyFont="1" applyFill="1" applyBorder="1" applyAlignment="1" applyProtection="1">
      <alignment horizontal="left" vertical="top" wrapText="1"/>
      <protection hidden="1"/>
    </xf>
    <xf numFmtId="1" fontId="10" fillId="0" borderId="25" xfId="0" applyNumberFormat="1" applyFont="1" applyFill="1" applyBorder="1" applyAlignment="1" applyProtection="1">
      <alignment horizontal="center" vertical="top"/>
      <protection hidden="1"/>
    </xf>
    <xf numFmtId="166" fontId="10" fillId="0" borderId="26" xfId="0" applyNumberFormat="1" applyFont="1" applyFill="1" applyBorder="1" applyAlignment="1" applyProtection="1">
      <alignment horizontal="center" vertical="top"/>
      <protection hidden="1"/>
    </xf>
    <xf numFmtId="1" fontId="10" fillId="3" borderId="13" xfId="0" applyNumberFormat="1" applyFont="1" applyFill="1" applyBorder="1" applyAlignment="1" applyProtection="1">
      <alignment horizontal="center" vertical="top" wrapText="1"/>
      <protection hidden="1"/>
    </xf>
    <xf numFmtId="0" fontId="10" fillId="3" borderId="13"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10" fillId="0" borderId="28" xfId="0" applyFont="1" applyFill="1" applyBorder="1" applyAlignment="1" applyProtection="1">
      <alignment horizontal="left" vertical="top" wrapText="1"/>
      <protection hidden="1"/>
    </xf>
    <xf numFmtId="1" fontId="10" fillId="0" borderId="29" xfId="0" applyNumberFormat="1" applyFont="1" applyFill="1" applyBorder="1" applyAlignment="1" applyProtection="1">
      <alignment horizontal="center" vertical="top"/>
      <protection hidden="1"/>
    </xf>
    <xf numFmtId="1" fontId="9" fillId="0" borderId="30" xfId="0" applyNumberFormat="1" applyFont="1" applyFill="1" applyBorder="1" applyAlignment="1" applyProtection="1">
      <alignment vertical="top"/>
      <protection hidden="1"/>
    </xf>
    <xf numFmtId="0" fontId="10" fillId="0" borderId="9" xfId="0" applyFont="1" applyFill="1" applyBorder="1" applyAlignment="1" applyProtection="1">
      <alignment horizontal="center" vertical="top"/>
      <protection hidden="1"/>
    </xf>
    <xf numFmtId="166" fontId="10" fillId="0" borderId="8" xfId="0" applyNumberFormat="1" applyFont="1" applyFill="1" applyBorder="1" applyAlignment="1" applyProtection="1">
      <alignment horizontal="center" vertical="top"/>
      <protection hidden="1"/>
    </xf>
    <xf numFmtId="0" fontId="9" fillId="0" borderId="32" xfId="0" applyFont="1" applyFill="1" applyBorder="1" applyAlignment="1" applyProtection="1">
      <alignment horizontal="right" vertical="top" wrapText="1"/>
      <protection hidden="1"/>
    </xf>
    <xf numFmtId="1" fontId="9" fillId="0" borderId="33" xfId="0" applyNumberFormat="1" applyFont="1" applyFill="1" applyBorder="1" applyAlignment="1" applyProtection="1">
      <alignment horizontal="center" vertical="top"/>
      <protection hidden="1"/>
    </xf>
    <xf numFmtId="0" fontId="7" fillId="0" borderId="34" xfId="0" applyFont="1" applyFill="1" applyBorder="1" applyAlignment="1" applyProtection="1">
      <alignment horizontal="center" vertical="top" wrapText="1"/>
      <protection hidden="1"/>
    </xf>
    <xf numFmtId="0" fontId="9" fillId="0" borderId="35" xfId="0" applyFont="1" applyFill="1" applyBorder="1" applyAlignment="1" applyProtection="1">
      <alignment horizontal="right" vertical="top" wrapText="1"/>
      <protection hidden="1"/>
    </xf>
    <xf numFmtId="0" fontId="10" fillId="0" borderId="36" xfId="0" applyFont="1" applyFill="1" applyBorder="1" applyAlignment="1" applyProtection="1">
      <alignment horizontal="center" vertical="top"/>
      <protection hidden="1"/>
    </xf>
    <xf numFmtId="165" fontId="20" fillId="2" borderId="38" xfId="0" applyNumberFormat="1" applyFont="1" applyFill="1" applyBorder="1" applyAlignment="1" applyProtection="1">
      <alignment horizontal="right" vertical="top"/>
      <protection hidden="1"/>
    </xf>
    <xf numFmtId="0" fontId="8" fillId="4" borderId="4" xfId="0" applyFont="1" applyFill="1" applyBorder="1" applyAlignment="1" applyProtection="1">
      <alignment vertical="top"/>
      <protection hidden="1"/>
    </xf>
    <xf numFmtId="0" fontId="7" fillId="4" borderId="10" xfId="0" applyFont="1" applyFill="1" applyBorder="1" applyAlignment="1" applyProtection="1">
      <alignment horizontal="center" vertical="top"/>
      <protection hidden="1"/>
    </xf>
    <xf numFmtId="1" fontId="7" fillId="4" borderId="10" xfId="0" applyNumberFormat="1" applyFont="1" applyFill="1" applyBorder="1" applyAlignment="1" applyProtection="1">
      <alignment horizontal="center" vertical="top"/>
      <protection hidden="1"/>
    </xf>
    <xf numFmtId="0" fontId="7" fillId="4" borderId="10" xfId="0" applyFont="1" applyFill="1" applyBorder="1" applyAlignment="1" applyProtection="1">
      <alignment horizontal="center" vertical="center"/>
      <protection hidden="1"/>
    </xf>
    <xf numFmtId="165" fontId="19" fillId="4" borderId="10" xfId="0" applyNumberFormat="1" applyFont="1" applyFill="1" applyBorder="1" applyAlignment="1" applyProtection="1">
      <alignment horizontal="center" vertical="center"/>
      <protection hidden="1"/>
    </xf>
    <xf numFmtId="0" fontId="19" fillId="4" borderId="10" xfId="0" applyNumberFormat="1" applyFont="1" applyFill="1" applyBorder="1" applyAlignment="1" applyProtection="1">
      <alignment horizontal="center" vertical="center"/>
      <protection hidden="1"/>
    </xf>
    <xf numFmtId="165" fontId="19" fillId="4" borderId="5" xfId="0" applyNumberFormat="1" applyFont="1" applyFill="1" applyBorder="1" applyAlignment="1" applyProtection="1">
      <alignment horizontal="right" vertical="center"/>
      <protection hidden="1"/>
    </xf>
    <xf numFmtId="0" fontId="8" fillId="4" borderId="7" xfId="0" applyFont="1" applyFill="1" applyBorder="1" applyAlignment="1" applyProtection="1">
      <alignment vertical="top"/>
      <protection hidden="1"/>
    </xf>
    <xf numFmtId="0" fontId="7" fillId="4" borderId="0" xfId="0" applyFont="1" applyFill="1" applyBorder="1" applyAlignment="1" applyProtection="1">
      <alignment horizontal="center" vertical="top"/>
      <protection hidden="1"/>
    </xf>
    <xf numFmtId="1" fontId="7" fillId="4" borderId="0" xfId="0" applyNumberFormat="1" applyFont="1" applyFill="1" applyBorder="1" applyAlignment="1" applyProtection="1">
      <alignment horizontal="center" vertical="top"/>
      <protection hidden="1"/>
    </xf>
    <xf numFmtId="0" fontId="7" fillId="4" borderId="0" xfId="0" applyFont="1" applyFill="1" applyBorder="1" applyAlignment="1" applyProtection="1">
      <alignment horizontal="center" vertical="center"/>
      <protection hidden="1"/>
    </xf>
    <xf numFmtId="165" fontId="19" fillId="4" borderId="8" xfId="0" applyNumberFormat="1" applyFont="1" applyFill="1" applyBorder="1" applyAlignment="1" applyProtection="1">
      <alignment horizontal="right" vertical="center"/>
      <protection hidden="1"/>
    </xf>
    <xf numFmtId="0" fontId="8" fillId="4" borderId="11" xfId="0" applyFont="1" applyFill="1" applyBorder="1" applyAlignment="1" applyProtection="1">
      <alignment vertical="top"/>
      <protection hidden="1"/>
    </xf>
    <xf numFmtId="0" fontId="7" fillId="4" borderId="3" xfId="0" applyFont="1" applyFill="1" applyBorder="1" applyAlignment="1" applyProtection="1">
      <alignment horizontal="center" vertical="top"/>
      <protection hidden="1"/>
    </xf>
    <xf numFmtId="1" fontId="7" fillId="4" borderId="3" xfId="0" applyNumberFormat="1" applyFont="1" applyFill="1" applyBorder="1" applyAlignment="1" applyProtection="1">
      <alignment horizontal="center" vertical="top"/>
      <protection hidden="1"/>
    </xf>
    <xf numFmtId="0" fontId="7" fillId="4" borderId="3" xfId="0" applyFont="1" applyFill="1" applyBorder="1" applyAlignment="1" applyProtection="1">
      <alignment horizontal="center" vertical="center"/>
      <protection hidden="1"/>
    </xf>
    <xf numFmtId="165" fontId="19" fillId="4" borderId="3" xfId="0" applyNumberFormat="1" applyFont="1" applyFill="1" applyBorder="1" applyAlignment="1" applyProtection="1">
      <alignment horizontal="center" vertical="center"/>
      <protection hidden="1"/>
    </xf>
    <xf numFmtId="0" fontId="19" fillId="4" borderId="3" xfId="0" applyNumberFormat="1" applyFont="1" applyFill="1" applyBorder="1" applyAlignment="1" applyProtection="1">
      <alignment horizontal="center" vertical="center"/>
      <protection hidden="1"/>
    </xf>
    <xf numFmtId="0" fontId="7" fillId="5" borderId="12" xfId="0" applyFont="1" applyFill="1" applyBorder="1" applyAlignment="1" applyProtection="1">
      <alignment vertical="top"/>
      <protection hidden="1"/>
    </xf>
    <xf numFmtId="0" fontId="7" fillId="5" borderId="13" xfId="0" applyFont="1" applyFill="1" applyBorder="1" applyAlignment="1" applyProtection="1">
      <alignment horizontal="left" vertical="top"/>
      <protection hidden="1"/>
    </xf>
    <xf numFmtId="1" fontId="10" fillId="5" borderId="13" xfId="0" applyNumberFormat="1" applyFont="1" applyFill="1" applyBorder="1" applyAlignment="1" applyProtection="1">
      <alignment horizontal="center" vertical="top"/>
      <protection hidden="1"/>
    </xf>
    <xf numFmtId="0" fontId="10" fillId="5" borderId="13" xfId="0" applyFont="1" applyFill="1" applyBorder="1" applyAlignment="1" applyProtection="1">
      <alignment horizontal="center" vertical="top"/>
      <protection hidden="1"/>
    </xf>
    <xf numFmtId="0" fontId="6" fillId="5" borderId="13" xfId="0" applyFont="1" applyFill="1" applyBorder="1" applyAlignment="1" applyProtection="1">
      <alignment vertical="top"/>
      <protection hidden="1"/>
    </xf>
    <xf numFmtId="0" fontId="6" fillId="4" borderId="9" xfId="0" applyFont="1" applyFill="1" applyBorder="1" applyAlignment="1" applyProtection="1">
      <alignment horizontal="right" vertical="top"/>
      <protection hidden="1"/>
    </xf>
    <xf numFmtId="165" fontId="20" fillId="4" borderId="9" xfId="0" applyNumberFormat="1" applyFont="1" applyFill="1" applyBorder="1" applyAlignment="1" applyProtection="1">
      <alignment horizontal="right" vertical="top"/>
      <protection hidden="1"/>
    </xf>
    <xf numFmtId="0" fontId="7" fillId="5" borderId="12" xfId="0" applyFont="1" applyFill="1" applyBorder="1" applyAlignment="1" applyProtection="1">
      <alignment horizontal="left" vertical="top"/>
      <protection hidden="1"/>
    </xf>
    <xf numFmtId="0" fontId="10" fillId="5" borderId="13" xfId="0" applyFont="1" applyFill="1" applyBorder="1" applyAlignment="1" applyProtection="1">
      <alignment horizontal="left" vertical="top" wrapText="1"/>
      <protection hidden="1"/>
    </xf>
    <xf numFmtId="164" fontId="10" fillId="5" borderId="13" xfId="0" applyNumberFormat="1" applyFont="1" applyFill="1" applyBorder="1" applyAlignment="1" applyProtection="1">
      <alignment horizontal="center" vertical="top"/>
      <protection hidden="1"/>
    </xf>
    <xf numFmtId="1" fontId="9" fillId="5" borderId="13" xfId="0" applyNumberFormat="1" applyFont="1" applyFill="1" applyBorder="1" applyAlignment="1" applyProtection="1">
      <alignment vertical="top"/>
      <protection hidden="1"/>
    </xf>
    <xf numFmtId="0" fontId="8" fillId="6" borderId="4" xfId="0" applyFont="1" applyFill="1" applyBorder="1" applyAlignment="1" applyProtection="1">
      <alignment vertical="top"/>
      <protection hidden="1"/>
    </xf>
    <xf numFmtId="0" fontId="7" fillId="6" borderId="10" xfId="0" applyFont="1" applyFill="1" applyBorder="1" applyAlignment="1" applyProtection="1">
      <alignment horizontal="center" vertical="top"/>
      <protection hidden="1"/>
    </xf>
    <xf numFmtId="1" fontId="7" fillId="6" borderId="10" xfId="0" applyNumberFormat="1" applyFont="1" applyFill="1" applyBorder="1" applyAlignment="1" applyProtection="1">
      <alignment horizontal="center" vertical="top"/>
      <protection hidden="1"/>
    </xf>
    <xf numFmtId="0" fontId="7" fillId="6" borderId="10" xfId="0" applyFont="1" applyFill="1" applyBorder="1" applyAlignment="1" applyProtection="1">
      <alignment horizontal="center" vertical="center"/>
      <protection hidden="1"/>
    </xf>
    <xf numFmtId="0" fontId="19" fillId="6" borderId="10" xfId="0" applyNumberFormat="1" applyFont="1" applyFill="1" applyBorder="1" applyAlignment="1" applyProtection="1">
      <alignment horizontal="center" vertical="center"/>
      <protection hidden="1"/>
    </xf>
    <xf numFmtId="165" fontId="19" fillId="6" borderId="5" xfId="0" applyNumberFormat="1" applyFont="1" applyFill="1" applyBorder="1" applyAlignment="1" applyProtection="1">
      <alignment horizontal="right" vertical="center"/>
      <protection hidden="1"/>
    </xf>
    <xf numFmtId="0" fontId="8" fillId="6" borderId="7" xfId="0" applyFont="1" applyFill="1" applyBorder="1" applyAlignment="1" applyProtection="1">
      <alignment vertical="top"/>
      <protection hidden="1"/>
    </xf>
    <xf numFmtId="0" fontId="7" fillId="6" borderId="0" xfId="0" applyFont="1" applyFill="1" applyBorder="1" applyAlignment="1" applyProtection="1">
      <alignment horizontal="center" vertical="top"/>
      <protection hidden="1"/>
    </xf>
    <xf numFmtId="1" fontId="7" fillId="6" borderId="0" xfId="0" applyNumberFormat="1" applyFont="1" applyFill="1" applyBorder="1" applyAlignment="1" applyProtection="1">
      <alignment horizontal="center" vertical="top"/>
      <protection hidden="1"/>
    </xf>
    <xf numFmtId="0" fontId="7" fillId="6" borderId="0" xfId="0" applyFont="1" applyFill="1" applyBorder="1" applyAlignment="1" applyProtection="1">
      <alignment horizontal="center" vertical="center"/>
      <protection hidden="1"/>
    </xf>
    <xf numFmtId="165" fontId="19" fillId="6" borderId="0" xfId="0" applyNumberFormat="1" applyFont="1" applyFill="1" applyBorder="1" applyAlignment="1" applyProtection="1">
      <alignment horizontal="center" vertical="center"/>
      <protection hidden="1"/>
    </xf>
    <xf numFmtId="0" fontId="19" fillId="6" borderId="0" xfId="0" applyNumberFormat="1" applyFont="1" applyFill="1" applyBorder="1" applyAlignment="1" applyProtection="1">
      <alignment horizontal="center" vertical="center"/>
      <protection hidden="1"/>
    </xf>
    <xf numFmtId="165" fontId="19" fillId="6" borderId="8" xfId="0" applyNumberFormat="1" applyFont="1" applyFill="1" applyBorder="1" applyAlignment="1" applyProtection="1">
      <alignment horizontal="right" vertical="center"/>
      <protection hidden="1"/>
    </xf>
    <xf numFmtId="0" fontId="8" fillId="6" borderId="11" xfId="0" applyFont="1" applyFill="1" applyBorder="1" applyAlignment="1" applyProtection="1">
      <alignment vertical="top"/>
      <protection hidden="1"/>
    </xf>
    <xf numFmtId="0" fontId="7" fillId="6" borderId="3" xfId="0" applyFont="1" applyFill="1" applyBorder="1" applyAlignment="1" applyProtection="1">
      <alignment horizontal="center" vertical="top"/>
      <protection hidden="1"/>
    </xf>
    <xf numFmtId="1" fontId="7" fillId="6" borderId="3" xfId="0" applyNumberFormat="1" applyFont="1" applyFill="1" applyBorder="1" applyAlignment="1" applyProtection="1">
      <alignment horizontal="center" vertical="top"/>
      <protection hidden="1"/>
    </xf>
    <xf numFmtId="0" fontId="7" fillId="6" borderId="3" xfId="0" applyFont="1" applyFill="1" applyBorder="1" applyAlignment="1" applyProtection="1">
      <alignment horizontal="center" vertical="center"/>
      <protection hidden="1"/>
    </xf>
    <xf numFmtId="165" fontId="19" fillId="6" borderId="3" xfId="0" applyNumberFormat="1" applyFont="1" applyFill="1" applyBorder="1" applyAlignment="1" applyProtection="1">
      <alignment horizontal="center" vertical="center"/>
      <protection hidden="1"/>
    </xf>
    <xf numFmtId="0" fontId="19" fillId="6" borderId="3" xfId="0" applyNumberFormat="1" applyFont="1" applyFill="1" applyBorder="1" applyAlignment="1" applyProtection="1">
      <alignment horizontal="center" vertical="center"/>
      <protection hidden="1"/>
    </xf>
    <xf numFmtId="0" fontId="7" fillId="7" borderId="12" xfId="0" applyFont="1" applyFill="1" applyBorder="1" applyAlignment="1" applyProtection="1">
      <alignment vertical="top"/>
      <protection hidden="1"/>
    </xf>
    <xf numFmtId="0" fontId="7" fillId="7" borderId="13" xfId="0" applyFont="1" applyFill="1" applyBorder="1" applyAlignment="1" applyProtection="1">
      <alignment horizontal="left" vertical="top"/>
      <protection hidden="1"/>
    </xf>
    <xf numFmtId="1" fontId="10" fillId="7" borderId="13" xfId="0" applyNumberFormat="1" applyFont="1" applyFill="1" applyBorder="1" applyAlignment="1" applyProtection="1">
      <alignment horizontal="center" vertical="top"/>
      <protection hidden="1"/>
    </xf>
    <xf numFmtId="0" fontId="10" fillId="7" borderId="13" xfId="0" applyFont="1" applyFill="1" applyBorder="1" applyAlignment="1" applyProtection="1">
      <alignment horizontal="center" vertical="top"/>
      <protection hidden="1"/>
    </xf>
    <xf numFmtId="0" fontId="6" fillId="7" borderId="13" xfId="0" applyFont="1" applyFill="1" applyBorder="1" applyAlignment="1" applyProtection="1">
      <alignment vertical="top"/>
      <protection hidden="1"/>
    </xf>
    <xf numFmtId="0" fontId="6" fillId="6" borderId="9" xfId="0" applyFont="1" applyFill="1" applyBorder="1" applyAlignment="1" applyProtection="1">
      <alignment horizontal="right" vertical="top"/>
      <protection hidden="1"/>
    </xf>
    <xf numFmtId="0" fontId="16" fillId="0" borderId="0" xfId="0" applyFont="1" applyAlignment="1" applyProtection="1">
      <alignment vertical="top"/>
      <protection hidden="1"/>
    </xf>
    <xf numFmtId="1" fontId="9" fillId="0" borderId="40" xfId="0" applyNumberFormat="1" applyFont="1" applyFill="1" applyBorder="1" applyAlignment="1" applyProtection="1">
      <alignment vertical="top"/>
      <protection hidden="1"/>
    </xf>
    <xf numFmtId="165" fontId="20" fillId="6" borderId="8" xfId="0" applyNumberFormat="1" applyFont="1" applyFill="1" applyBorder="1" applyAlignment="1" applyProtection="1">
      <alignment horizontal="right" vertical="top"/>
      <protection hidden="1"/>
    </xf>
    <xf numFmtId="166" fontId="9" fillId="0" borderId="8" xfId="0" applyNumberFormat="1" applyFont="1" applyBorder="1" applyAlignment="1" applyProtection="1">
      <alignment horizontal="center" vertical="top"/>
      <protection hidden="1"/>
    </xf>
    <xf numFmtId="166" fontId="9" fillId="0" borderId="21" xfId="0" applyNumberFormat="1" applyFont="1" applyBorder="1" applyAlignment="1" applyProtection="1">
      <alignment horizontal="center" vertical="top"/>
      <protection hidden="1"/>
    </xf>
    <xf numFmtId="1" fontId="9" fillId="0" borderId="41" xfId="0" applyNumberFormat="1" applyFont="1" applyFill="1" applyBorder="1" applyAlignment="1" applyProtection="1">
      <alignment vertical="top"/>
      <protection hidden="1"/>
    </xf>
    <xf numFmtId="1" fontId="9" fillId="0" borderId="42" xfId="0" applyNumberFormat="1" applyFont="1" applyFill="1" applyBorder="1" applyAlignment="1" applyProtection="1">
      <alignment vertical="top"/>
      <protection hidden="1"/>
    </xf>
    <xf numFmtId="0" fontId="22" fillId="0" borderId="7" xfId="0" applyFont="1" applyBorder="1" applyAlignment="1" applyProtection="1">
      <alignment horizontal="center" vertical="top" wrapText="1"/>
      <protection hidden="1"/>
    </xf>
    <xf numFmtId="0" fontId="9" fillId="0" borderId="9" xfId="0" applyFont="1" applyBorder="1" applyAlignment="1" applyProtection="1">
      <alignment horizontal="center" vertical="top"/>
      <protection hidden="1"/>
    </xf>
    <xf numFmtId="0" fontId="9" fillId="0" borderId="40" xfId="0" applyFont="1" applyBorder="1" applyAlignment="1" applyProtection="1">
      <alignment vertical="top"/>
      <protection hidden="1"/>
    </xf>
    <xf numFmtId="0" fontId="22" fillId="0" borderId="34" xfId="0" applyFont="1" applyBorder="1" applyAlignment="1" applyProtection="1">
      <alignment horizontal="center" vertical="top" wrapText="1"/>
      <protection hidden="1"/>
    </xf>
    <xf numFmtId="0" fontId="9" fillId="0" borderId="36" xfId="0" applyFont="1" applyBorder="1" applyAlignment="1" applyProtection="1">
      <alignment horizontal="center" vertical="top"/>
      <protection hidden="1"/>
    </xf>
    <xf numFmtId="0" fontId="9" fillId="0" borderId="41" xfId="0" applyFont="1" applyBorder="1" applyAlignment="1" applyProtection="1">
      <alignment vertical="top"/>
      <protection hidden="1"/>
    </xf>
    <xf numFmtId="166" fontId="9" fillId="0" borderId="8" xfId="0" applyNumberFormat="1" applyFont="1" applyBorder="1" applyAlignment="1" applyProtection="1">
      <alignment horizontal="center" vertical="top" wrapText="1"/>
      <protection hidden="1"/>
    </xf>
    <xf numFmtId="0" fontId="9" fillId="0" borderId="43" xfId="0" applyFont="1" applyFill="1" applyBorder="1" applyAlignment="1" applyProtection="1">
      <alignment horizontal="right" vertical="top" wrapText="1"/>
      <protection hidden="1"/>
    </xf>
    <xf numFmtId="0" fontId="23" fillId="0" borderId="45" xfId="0" applyFont="1" applyFill="1" applyBorder="1" applyAlignment="1" applyProtection="1">
      <alignment horizontal="right" vertical="top" wrapText="1"/>
      <protection hidden="1"/>
    </xf>
    <xf numFmtId="1" fontId="9" fillId="0" borderId="31" xfId="0" applyNumberFormat="1" applyFont="1" applyFill="1" applyBorder="1" applyAlignment="1" applyProtection="1">
      <alignment horizontal="center" vertical="top"/>
      <protection hidden="1"/>
    </xf>
    <xf numFmtId="167" fontId="9" fillId="0" borderId="36" xfId="0" applyNumberFormat="1" applyFont="1" applyFill="1" applyBorder="1" applyAlignment="1" applyProtection="1">
      <alignment horizontal="center" vertical="top"/>
      <protection hidden="1"/>
    </xf>
    <xf numFmtId="166" fontId="10" fillId="7" borderId="13" xfId="0" applyNumberFormat="1" applyFont="1" applyFill="1" applyBorder="1" applyAlignment="1" applyProtection="1">
      <alignment horizontal="center" vertical="top"/>
      <protection hidden="1"/>
    </xf>
    <xf numFmtId="0" fontId="10" fillId="7" borderId="13" xfId="0" applyFont="1" applyFill="1" applyBorder="1" applyAlignment="1" applyProtection="1">
      <alignment vertical="top"/>
      <protection hidden="1"/>
    </xf>
    <xf numFmtId="165" fontId="20" fillId="6" borderId="9" xfId="0" applyNumberFormat="1" applyFont="1" applyFill="1" applyBorder="1" applyAlignment="1" applyProtection="1">
      <alignment horizontal="right" vertical="top"/>
      <protection hidden="1"/>
    </xf>
    <xf numFmtId="1" fontId="9" fillId="0" borderId="48" xfId="0" applyNumberFormat="1" applyFont="1" applyFill="1" applyBorder="1" applyAlignment="1" applyProtection="1">
      <alignment vertical="top"/>
      <protection hidden="1"/>
    </xf>
    <xf numFmtId="0" fontId="22" fillId="0" borderId="7" xfId="0" applyFont="1" applyFill="1" applyBorder="1" applyAlignment="1" applyProtection="1">
      <alignment horizontal="center" vertical="top" wrapText="1"/>
      <protection hidden="1"/>
    </xf>
    <xf numFmtId="0" fontId="9" fillId="0" borderId="9" xfId="0" applyFont="1" applyFill="1" applyBorder="1" applyAlignment="1" applyProtection="1">
      <alignment horizontal="center" vertical="top"/>
      <protection hidden="1"/>
    </xf>
    <xf numFmtId="166" fontId="9" fillId="0" borderId="8" xfId="0" applyNumberFormat="1" applyFont="1" applyFill="1" applyBorder="1" applyAlignment="1" applyProtection="1">
      <alignment horizontal="center" vertical="top"/>
      <protection hidden="1"/>
    </xf>
    <xf numFmtId="0" fontId="9" fillId="0" borderId="40" xfId="0" applyFont="1" applyFill="1" applyBorder="1" applyAlignment="1" applyProtection="1">
      <alignment vertical="top"/>
      <protection hidden="1"/>
    </xf>
    <xf numFmtId="0" fontId="22" fillId="0" borderId="34" xfId="0" applyFont="1" applyFill="1" applyBorder="1" applyAlignment="1" applyProtection="1">
      <alignment horizontal="center" vertical="top" wrapText="1"/>
      <protection hidden="1"/>
    </xf>
    <xf numFmtId="0" fontId="9" fillId="0" borderId="36" xfId="0" applyFont="1" applyFill="1" applyBorder="1" applyAlignment="1" applyProtection="1">
      <alignment horizontal="center" vertical="top"/>
      <protection hidden="1"/>
    </xf>
    <xf numFmtId="0" fontId="9" fillId="0" borderId="41" xfId="0" applyFont="1" applyFill="1" applyBorder="1" applyAlignment="1" applyProtection="1">
      <alignment vertical="top"/>
      <protection hidden="1"/>
    </xf>
    <xf numFmtId="0" fontId="10" fillId="7" borderId="49" xfId="0" applyFont="1" applyFill="1" applyBorder="1" applyAlignment="1" applyProtection="1">
      <alignment vertical="top"/>
      <protection hidden="1"/>
    </xf>
    <xf numFmtId="0" fontId="10" fillId="0" borderId="0" xfId="0" applyFont="1" applyFill="1" applyBorder="1" applyAlignment="1" applyProtection="1">
      <alignment horizontal="left" vertical="top" wrapText="1"/>
      <protection hidden="1"/>
    </xf>
    <xf numFmtId="1" fontId="10" fillId="0" borderId="9" xfId="0" applyNumberFormat="1" applyFont="1" applyFill="1" applyBorder="1" applyAlignment="1" applyProtection="1">
      <alignment horizontal="center" vertical="top"/>
      <protection hidden="1"/>
    </xf>
    <xf numFmtId="0" fontId="8" fillId="8" borderId="4" xfId="0" applyFont="1" applyFill="1" applyBorder="1" applyAlignment="1" applyProtection="1">
      <alignment vertical="top"/>
      <protection hidden="1"/>
    </xf>
    <xf numFmtId="0" fontId="7" fillId="8" borderId="10" xfId="0" applyFont="1" applyFill="1" applyBorder="1" applyAlignment="1" applyProtection="1">
      <alignment horizontal="center" vertical="top"/>
      <protection hidden="1"/>
    </xf>
    <xf numFmtId="1" fontId="7" fillId="8" borderId="10" xfId="0" applyNumberFormat="1" applyFont="1" applyFill="1" applyBorder="1" applyAlignment="1" applyProtection="1">
      <alignment horizontal="center" vertical="top"/>
      <protection hidden="1"/>
    </xf>
    <xf numFmtId="0" fontId="7" fillId="8" borderId="10" xfId="0" applyFont="1" applyFill="1" applyBorder="1" applyAlignment="1" applyProtection="1">
      <alignment horizontal="center" vertical="center"/>
      <protection hidden="1"/>
    </xf>
    <xf numFmtId="165" fontId="19" fillId="8" borderId="10" xfId="0" applyNumberFormat="1" applyFont="1" applyFill="1" applyBorder="1" applyAlignment="1" applyProtection="1">
      <alignment horizontal="center" vertical="center"/>
      <protection hidden="1"/>
    </xf>
    <xf numFmtId="0" fontId="19" fillId="8" borderId="10" xfId="0" applyNumberFormat="1" applyFont="1" applyFill="1" applyBorder="1" applyAlignment="1" applyProtection="1">
      <alignment horizontal="center" vertical="center"/>
      <protection hidden="1"/>
    </xf>
    <xf numFmtId="165" fontId="19" fillId="8" borderId="5" xfId="0" applyNumberFormat="1" applyFont="1" applyFill="1" applyBorder="1" applyAlignment="1" applyProtection="1">
      <alignment horizontal="right" vertical="center"/>
      <protection hidden="1"/>
    </xf>
    <xf numFmtId="0" fontId="8" fillId="8" borderId="7" xfId="0" applyFont="1" applyFill="1" applyBorder="1" applyAlignment="1" applyProtection="1">
      <alignment vertical="top"/>
      <protection hidden="1"/>
    </xf>
    <xf numFmtId="0" fontId="7" fillId="8" borderId="0" xfId="0" applyFont="1" applyFill="1" applyBorder="1" applyAlignment="1" applyProtection="1">
      <alignment horizontal="center" vertical="top"/>
      <protection hidden="1"/>
    </xf>
    <xf numFmtId="1" fontId="7" fillId="8" borderId="0" xfId="0" applyNumberFormat="1" applyFont="1" applyFill="1" applyBorder="1" applyAlignment="1" applyProtection="1">
      <alignment horizontal="center" vertical="top"/>
      <protection hidden="1"/>
    </xf>
    <xf numFmtId="0" fontId="7" fillId="8" borderId="0" xfId="0" applyFont="1" applyFill="1" applyBorder="1" applyAlignment="1" applyProtection="1">
      <alignment horizontal="center" vertical="center"/>
      <protection hidden="1"/>
    </xf>
    <xf numFmtId="165" fontId="19" fillId="8" borderId="8" xfId="0" applyNumberFormat="1" applyFont="1" applyFill="1" applyBorder="1" applyAlignment="1" applyProtection="1">
      <alignment horizontal="right" vertical="center"/>
      <protection hidden="1"/>
    </xf>
    <xf numFmtId="0" fontId="8" fillId="8" borderId="11" xfId="0" applyFont="1" applyFill="1" applyBorder="1" applyAlignment="1" applyProtection="1">
      <alignment vertical="top"/>
      <protection hidden="1"/>
    </xf>
    <xf numFmtId="0" fontId="7" fillId="8" borderId="3" xfId="0" applyFont="1" applyFill="1" applyBorder="1" applyAlignment="1" applyProtection="1">
      <alignment horizontal="center" vertical="top"/>
      <protection hidden="1"/>
    </xf>
    <xf numFmtId="1" fontId="7" fillId="8" borderId="3" xfId="0" applyNumberFormat="1" applyFont="1" applyFill="1" applyBorder="1" applyAlignment="1" applyProtection="1">
      <alignment horizontal="center" vertical="top"/>
      <protection hidden="1"/>
    </xf>
    <xf numFmtId="0" fontId="7" fillId="8" borderId="3" xfId="0" applyFont="1" applyFill="1" applyBorder="1" applyAlignment="1" applyProtection="1">
      <alignment horizontal="center" vertical="center"/>
      <protection hidden="1"/>
    </xf>
    <xf numFmtId="165" fontId="19" fillId="8" borderId="3" xfId="0" applyNumberFormat="1" applyFont="1" applyFill="1" applyBorder="1" applyAlignment="1" applyProtection="1">
      <alignment horizontal="center" vertical="center"/>
      <protection hidden="1"/>
    </xf>
    <xf numFmtId="0" fontId="19" fillId="8" borderId="3" xfId="0" applyNumberFormat="1" applyFont="1" applyFill="1" applyBorder="1" applyAlignment="1" applyProtection="1">
      <alignment horizontal="center" vertical="center"/>
      <protection hidden="1"/>
    </xf>
    <xf numFmtId="0" fontId="7" fillId="9" borderId="12" xfId="0" applyFont="1" applyFill="1" applyBorder="1" applyAlignment="1" applyProtection="1">
      <alignment vertical="top"/>
      <protection hidden="1"/>
    </xf>
    <xf numFmtId="0" fontId="7" fillId="9" borderId="13" xfId="0" applyFont="1" applyFill="1" applyBorder="1" applyAlignment="1" applyProtection="1">
      <alignment horizontal="left" vertical="top"/>
      <protection hidden="1"/>
    </xf>
    <xf numFmtId="1" fontId="10" fillId="9" borderId="13" xfId="0" applyNumberFormat="1" applyFont="1" applyFill="1" applyBorder="1" applyAlignment="1" applyProtection="1">
      <alignment horizontal="center" vertical="top"/>
      <protection hidden="1"/>
    </xf>
    <xf numFmtId="0" fontId="10" fillId="9" borderId="13" xfId="0" applyFont="1" applyFill="1" applyBorder="1" applyAlignment="1" applyProtection="1">
      <alignment horizontal="center" vertical="top"/>
      <protection hidden="1"/>
    </xf>
    <xf numFmtId="0" fontId="6" fillId="9" borderId="49" xfId="0" applyFont="1" applyFill="1" applyBorder="1" applyAlignment="1" applyProtection="1">
      <alignment vertical="top"/>
      <protection hidden="1"/>
    </xf>
    <xf numFmtId="0" fontId="6" fillId="8" borderId="8" xfId="0" applyFont="1" applyFill="1" applyBorder="1" applyAlignment="1" applyProtection="1">
      <alignment horizontal="right" vertical="top"/>
      <protection hidden="1"/>
    </xf>
    <xf numFmtId="165" fontId="20" fillId="8" borderId="8" xfId="0" applyNumberFormat="1" applyFont="1" applyFill="1" applyBorder="1" applyAlignment="1" applyProtection="1">
      <alignment horizontal="right" vertical="top"/>
      <protection hidden="1"/>
    </xf>
    <xf numFmtId="0" fontId="8" fillId="10" borderId="7" xfId="0" applyFont="1" applyFill="1" applyBorder="1" applyAlignment="1" applyProtection="1">
      <alignment vertical="top"/>
      <protection hidden="1"/>
    </xf>
    <xf numFmtId="0" fontId="7" fillId="10" borderId="0" xfId="0" applyFont="1" applyFill="1" applyBorder="1" applyAlignment="1" applyProtection="1">
      <alignment horizontal="center" vertical="top"/>
      <protection hidden="1"/>
    </xf>
    <xf numFmtId="1" fontId="7" fillId="10" borderId="0" xfId="0" applyNumberFormat="1" applyFont="1" applyFill="1" applyBorder="1" applyAlignment="1" applyProtection="1">
      <alignment horizontal="center" vertical="top"/>
      <protection hidden="1"/>
    </xf>
    <xf numFmtId="0" fontId="7" fillId="10" borderId="0" xfId="0" applyFont="1" applyFill="1" applyBorder="1" applyAlignment="1" applyProtection="1">
      <alignment horizontal="center" vertical="center"/>
      <protection hidden="1"/>
    </xf>
    <xf numFmtId="165" fontId="19" fillId="10" borderId="0" xfId="0" applyNumberFormat="1" applyFont="1" applyFill="1" applyBorder="1" applyAlignment="1" applyProtection="1">
      <alignment horizontal="center" vertical="center"/>
      <protection hidden="1"/>
    </xf>
    <xf numFmtId="0" fontId="19" fillId="10" borderId="0" xfId="0" applyNumberFormat="1" applyFont="1" applyFill="1" applyBorder="1" applyAlignment="1" applyProtection="1">
      <alignment horizontal="center" vertical="center"/>
      <protection hidden="1"/>
    </xf>
    <xf numFmtId="165" fontId="19" fillId="10" borderId="8" xfId="0" applyNumberFormat="1" applyFont="1" applyFill="1" applyBorder="1" applyAlignment="1" applyProtection="1">
      <alignment horizontal="right" vertical="center"/>
      <protection hidden="1"/>
    </xf>
    <xf numFmtId="0" fontId="8" fillId="10" borderId="11" xfId="0" applyFont="1" applyFill="1" applyBorder="1" applyAlignment="1" applyProtection="1">
      <alignment vertical="top"/>
      <protection hidden="1"/>
    </xf>
    <xf numFmtId="0" fontId="7" fillId="10" borderId="3" xfId="0" applyFont="1" applyFill="1" applyBorder="1" applyAlignment="1" applyProtection="1">
      <alignment horizontal="center" vertical="top"/>
      <protection hidden="1"/>
    </xf>
    <xf numFmtId="1" fontId="7" fillId="10" borderId="3" xfId="0" applyNumberFormat="1" applyFont="1" applyFill="1" applyBorder="1" applyAlignment="1" applyProtection="1">
      <alignment horizontal="center" vertical="top"/>
      <protection hidden="1"/>
    </xf>
    <xf numFmtId="0" fontId="7" fillId="10" borderId="3" xfId="0" applyFont="1" applyFill="1" applyBorder="1" applyAlignment="1" applyProtection="1">
      <alignment horizontal="center" vertical="center"/>
      <protection hidden="1"/>
    </xf>
    <xf numFmtId="165" fontId="19" fillId="10" borderId="3" xfId="0" applyNumberFormat="1" applyFont="1" applyFill="1" applyBorder="1" applyAlignment="1" applyProtection="1">
      <alignment horizontal="center" vertical="center"/>
      <protection hidden="1"/>
    </xf>
    <xf numFmtId="0" fontId="19" fillId="10" borderId="3" xfId="0" applyNumberFormat="1" applyFont="1" applyFill="1" applyBorder="1" applyAlignment="1" applyProtection="1">
      <alignment horizontal="center" vertical="center"/>
      <protection hidden="1"/>
    </xf>
    <xf numFmtId="0" fontId="7" fillId="11" borderId="12" xfId="0" applyFont="1" applyFill="1" applyBorder="1" applyAlignment="1" applyProtection="1">
      <alignment vertical="top"/>
      <protection hidden="1"/>
    </xf>
    <xf numFmtId="0" fontId="7" fillId="11" borderId="13" xfId="0" applyFont="1" applyFill="1" applyBorder="1" applyAlignment="1" applyProtection="1">
      <alignment horizontal="left" vertical="top"/>
      <protection hidden="1"/>
    </xf>
    <xf numFmtId="1" fontId="10" fillId="11" borderId="13" xfId="0" applyNumberFormat="1" applyFont="1" applyFill="1" applyBorder="1" applyAlignment="1" applyProtection="1">
      <alignment horizontal="center" vertical="top"/>
      <protection hidden="1"/>
    </xf>
    <xf numFmtId="0" fontId="10" fillId="11" borderId="13" xfId="0" applyFont="1" applyFill="1" applyBorder="1" applyAlignment="1" applyProtection="1">
      <alignment horizontal="center" vertical="top"/>
      <protection hidden="1"/>
    </xf>
    <xf numFmtId="0" fontId="6" fillId="11" borderId="49" xfId="0" applyFont="1" applyFill="1" applyBorder="1" applyAlignment="1" applyProtection="1">
      <alignment vertical="top"/>
      <protection hidden="1"/>
    </xf>
    <xf numFmtId="0" fontId="6" fillId="10" borderId="8" xfId="0" applyFont="1" applyFill="1" applyBorder="1" applyAlignment="1" applyProtection="1">
      <alignment horizontal="right" vertical="top"/>
      <protection hidden="1"/>
    </xf>
    <xf numFmtId="165" fontId="20" fillId="10" borderId="8" xfId="0" applyNumberFormat="1" applyFont="1" applyFill="1" applyBorder="1" applyAlignment="1" applyProtection="1">
      <alignment horizontal="right" vertical="top"/>
      <protection hidden="1"/>
    </xf>
    <xf numFmtId="0" fontId="9" fillId="0" borderId="8" xfId="0" applyFont="1" applyBorder="1" applyAlignment="1" applyProtection="1">
      <alignment vertical="top"/>
      <protection hidden="1"/>
    </xf>
    <xf numFmtId="0" fontId="9" fillId="0" borderId="8" xfId="0" applyFont="1" applyBorder="1" applyAlignment="1" applyProtection="1">
      <alignment horizontal="center" vertical="top" wrapText="1"/>
      <protection hidden="1"/>
    </xf>
    <xf numFmtId="1" fontId="10" fillId="0" borderId="50" xfId="0" applyNumberFormat="1" applyFont="1" applyFill="1" applyBorder="1" applyAlignment="1" applyProtection="1">
      <alignment horizontal="center" vertical="top"/>
      <protection hidden="1"/>
    </xf>
    <xf numFmtId="0" fontId="9" fillId="0" borderId="8" xfId="0" applyFont="1" applyBorder="1" applyAlignment="1" applyProtection="1">
      <alignment horizontal="left" vertical="top"/>
      <protection hidden="1"/>
    </xf>
    <xf numFmtId="0" fontId="10" fillId="11" borderId="49" xfId="0" applyFont="1" applyFill="1" applyBorder="1" applyAlignment="1" applyProtection="1">
      <alignment vertical="top"/>
      <protection hidden="1"/>
    </xf>
    <xf numFmtId="0" fontId="10" fillId="0" borderId="8" xfId="0" applyFont="1" applyFill="1" applyBorder="1" applyAlignment="1" applyProtection="1">
      <alignment horizontal="left" vertical="top" wrapText="1"/>
      <protection hidden="1"/>
    </xf>
    <xf numFmtId="0" fontId="10" fillId="0" borderId="8" xfId="0" applyFont="1" applyFill="1" applyBorder="1" applyAlignment="1" applyProtection="1">
      <alignment horizontal="left" vertical="top"/>
      <protection hidden="1"/>
    </xf>
    <xf numFmtId="165" fontId="20" fillId="10" borderId="26" xfId="0" applyNumberFormat="1" applyFont="1" applyFill="1" applyBorder="1" applyAlignment="1" applyProtection="1">
      <alignment horizontal="right" vertical="top"/>
      <protection hidden="1"/>
    </xf>
    <xf numFmtId="0" fontId="10" fillId="0" borderId="10" xfId="0" applyFont="1" applyFill="1" applyBorder="1" applyAlignment="1" applyProtection="1">
      <alignment horizontal="center" vertical="top" wrapText="1"/>
      <protection hidden="1"/>
    </xf>
    <xf numFmtId="0" fontId="9" fillId="0" borderId="10" xfId="0" applyFont="1" applyFill="1" applyBorder="1" applyAlignment="1" applyProtection="1">
      <alignment horizontal="left" vertical="top" wrapText="1"/>
      <protection hidden="1"/>
    </xf>
    <xf numFmtId="1" fontId="10" fillId="0" borderId="10" xfId="0" applyNumberFormat="1" applyFont="1" applyFill="1" applyBorder="1" applyAlignment="1" applyProtection="1">
      <alignment horizontal="center" vertical="top"/>
      <protection hidden="1"/>
    </xf>
    <xf numFmtId="0" fontId="10" fillId="0" borderId="10" xfId="0" applyFont="1" applyFill="1" applyBorder="1" applyAlignment="1" applyProtection="1">
      <alignment horizontal="center" vertical="top"/>
      <protection hidden="1"/>
    </xf>
    <xf numFmtId="1" fontId="9" fillId="0" borderId="10" xfId="0" applyNumberFormat="1" applyFont="1" applyFill="1" applyBorder="1" applyAlignment="1" applyProtection="1">
      <alignment vertical="top"/>
      <protection hidden="1"/>
    </xf>
    <xf numFmtId="9" fontId="9" fillId="0" borderId="0" xfId="0" applyNumberFormat="1" applyFont="1" applyFill="1" applyBorder="1" applyAlignment="1" applyProtection="1">
      <alignment horizontal="right" vertical="top"/>
      <protection hidden="1"/>
    </xf>
    <xf numFmtId="0" fontId="7" fillId="12" borderId="12" xfId="0" applyFont="1" applyFill="1" applyBorder="1" applyAlignment="1" applyProtection="1">
      <alignment vertical="top"/>
      <protection hidden="1"/>
    </xf>
    <xf numFmtId="0" fontId="7" fillId="12" borderId="13" xfId="0" applyFont="1" applyFill="1" applyBorder="1" applyAlignment="1" applyProtection="1">
      <alignment horizontal="left" vertical="top"/>
      <protection hidden="1"/>
    </xf>
    <xf numFmtId="1" fontId="10" fillId="12" borderId="13" xfId="0" applyNumberFormat="1" applyFont="1" applyFill="1" applyBorder="1" applyAlignment="1" applyProtection="1">
      <alignment horizontal="center" vertical="top"/>
      <protection hidden="1"/>
    </xf>
    <xf numFmtId="0" fontId="10" fillId="12" borderId="13" xfId="0" applyFont="1" applyFill="1" applyBorder="1" applyAlignment="1" applyProtection="1">
      <alignment horizontal="center" vertical="top"/>
      <protection hidden="1"/>
    </xf>
    <xf numFmtId="0" fontId="6" fillId="12" borderId="13" xfId="0" applyFont="1" applyFill="1" applyBorder="1" applyAlignment="1" applyProtection="1">
      <alignment vertical="top"/>
      <protection hidden="1"/>
    </xf>
    <xf numFmtId="1" fontId="9" fillId="0" borderId="51" xfId="0" applyNumberFormat="1" applyFont="1" applyFill="1" applyBorder="1" applyAlignment="1" applyProtection="1">
      <alignment vertical="top"/>
      <protection hidden="1"/>
    </xf>
    <xf numFmtId="0" fontId="9" fillId="0" borderId="10" xfId="0" applyFont="1" applyFill="1" applyBorder="1" applyAlignment="1" applyProtection="1">
      <alignment horizontal="center" vertical="top" wrapText="1"/>
      <protection hidden="1"/>
    </xf>
    <xf numFmtId="0" fontId="10" fillId="0" borderId="10" xfId="0" applyFont="1" applyFill="1" applyBorder="1" applyAlignment="1" applyProtection="1">
      <alignment vertical="top"/>
      <protection hidden="1"/>
    </xf>
    <xf numFmtId="0" fontId="21" fillId="0" borderId="10" xfId="0" applyFont="1" applyFill="1" applyBorder="1" applyAlignment="1" applyProtection="1">
      <alignment vertical="top"/>
      <protection hidden="1"/>
    </xf>
    <xf numFmtId="0" fontId="21" fillId="0" borderId="0" xfId="0" applyFont="1" applyFill="1" applyBorder="1" applyAlignment="1" applyProtection="1">
      <alignment vertical="top"/>
      <protection hidden="1"/>
    </xf>
    <xf numFmtId="0" fontId="9" fillId="0" borderId="0" xfId="0" applyFont="1" applyFill="1" applyBorder="1" applyAlignment="1" applyProtection="1">
      <alignment horizontal="center" vertical="top" wrapText="1"/>
      <protection hidden="1"/>
    </xf>
    <xf numFmtId="0" fontId="10" fillId="0" borderId="0" xfId="0" applyFont="1" applyFill="1" applyAlignment="1" applyProtection="1">
      <alignment vertical="top"/>
      <protection hidden="1"/>
    </xf>
    <xf numFmtId="0" fontId="10" fillId="0" borderId="0" xfId="0" applyFont="1" applyFill="1" applyAlignment="1" applyProtection="1">
      <alignment horizontal="center" vertical="top"/>
      <protection hidden="1"/>
    </xf>
    <xf numFmtId="0" fontId="21" fillId="0" borderId="0" xfId="0" applyFont="1" applyFill="1" applyAlignment="1" applyProtection="1">
      <alignment vertical="top"/>
      <protection hidden="1"/>
    </xf>
    <xf numFmtId="0" fontId="7" fillId="0" borderId="0" xfId="0" applyFont="1" applyAlignment="1" applyProtection="1">
      <alignment vertical="top"/>
      <protection hidden="1"/>
    </xf>
    <xf numFmtId="0" fontId="9" fillId="0" borderId="0" xfId="0" applyFont="1" applyFill="1" applyAlignment="1" applyProtection="1">
      <alignment horizontal="center" vertical="top"/>
      <protection hidden="1"/>
    </xf>
    <xf numFmtId="0" fontId="7" fillId="0" borderId="10" xfId="0" applyFont="1" applyFill="1" applyBorder="1" applyAlignment="1" applyProtection="1">
      <alignment horizontal="center" vertical="top" wrapText="1"/>
      <protection hidden="1"/>
    </xf>
    <xf numFmtId="0" fontId="24" fillId="13" borderId="0" xfId="2"/>
    <xf numFmtId="166" fontId="10" fillId="0" borderId="52" xfId="0" applyNumberFormat="1" applyFont="1" applyFill="1" applyBorder="1" applyAlignment="1" applyProtection="1">
      <alignment horizontal="center" vertical="top"/>
      <protection hidden="1"/>
    </xf>
    <xf numFmtId="166" fontId="10" fillId="0" borderId="6" xfId="0" applyNumberFormat="1" applyFont="1" applyFill="1" applyBorder="1" applyAlignment="1" applyProtection="1">
      <alignment horizontal="center" vertical="top"/>
      <protection hidden="1"/>
    </xf>
    <xf numFmtId="166" fontId="10" fillId="0" borderId="9" xfId="0" applyNumberFormat="1" applyFont="1" applyFill="1" applyBorder="1" applyAlignment="1" applyProtection="1">
      <alignment horizontal="center" vertical="top"/>
      <protection hidden="1"/>
    </xf>
    <xf numFmtId="0" fontId="10" fillId="0" borderId="36" xfId="0" applyFont="1" applyFill="1" applyBorder="1" applyAlignment="1" applyProtection="1">
      <alignment horizontal="left" vertical="top" wrapText="1"/>
      <protection hidden="1"/>
    </xf>
    <xf numFmtId="166" fontId="10" fillId="0" borderId="29" xfId="0" applyNumberFormat="1" applyFont="1" applyFill="1" applyBorder="1" applyAlignment="1" applyProtection="1">
      <alignment horizontal="center" vertical="top"/>
      <protection hidden="1"/>
    </xf>
    <xf numFmtId="0" fontId="9" fillId="0" borderId="36" xfId="0" applyFont="1" applyBorder="1" applyAlignment="1" applyProtection="1">
      <alignment horizontal="left" vertical="top"/>
      <protection hidden="1"/>
    </xf>
    <xf numFmtId="166" fontId="10" fillId="0" borderId="25" xfId="0" applyNumberFormat="1" applyFont="1" applyFill="1" applyBorder="1" applyAlignment="1" applyProtection="1">
      <alignment horizontal="center" vertical="top"/>
      <protection hidden="1"/>
    </xf>
    <xf numFmtId="0" fontId="9" fillId="0" borderId="9" xfId="0" applyFont="1" applyBorder="1" applyAlignment="1" applyProtection="1">
      <alignment vertical="top"/>
      <protection hidden="1"/>
    </xf>
    <xf numFmtId="0" fontId="9" fillId="0" borderId="36" xfId="0" applyFont="1" applyBorder="1" applyAlignment="1" applyProtection="1">
      <alignment vertical="top"/>
      <protection hidden="1"/>
    </xf>
    <xf numFmtId="0" fontId="9" fillId="0" borderId="36" xfId="0" applyFont="1" applyBorder="1" applyAlignment="1" applyProtection="1">
      <alignment horizontal="center" vertical="top" wrapText="1"/>
      <protection hidden="1"/>
    </xf>
    <xf numFmtId="166" fontId="9" fillId="0" borderId="36" xfId="0" applyNumberFormat="1" applyFont="1" applyFill="1" applyBorder="1" applyAlignment="1" applyProtection="1">
      <alignment horizontal="center" vertical="top"/>
      <protection hidden="1"/>
    </xf>
    <xf numFmtId="166" fontId="9" fillId="0" borderId="9" xfId="0" applyNumberFormat="1" applyFont="1" applyBorder="1" applyAlignment="1" applyProtection="1">
      <alignment horizontal="center" vertical="top"/>
      <protection hidden="1"/>
    </xf>
    <xf numFmtId="166" fontId="10" fillId="0" borderId="16" xfId="0" applyNumberFormat="1" applyFont="1" applyFill="1" applyBorder="1" applyAlignment="1" applyProtection="1">
      <alignment horizontal="center" vertical="top"/>
      <protection hidden="1"/>
    </xf>
    <xf numFmtId="166" fontId="10" fillId="0" borderId="20" xfId="0" applyNumberFormat="1" applyFont="1" applyFill="1" applyBorder="1" applyAlignment="1" applyProtection="1">
      <alignment horizontal="center" vertical="top"/>
      <protection hidden="1"/>
    </xf>
    <xf numFmtId="166" fontId="9" fillId="0" borderId="36" xfId="0" applyNumberFormat="1" applyFont="1" applyBorder="1" applyAlignment="1" applyProtection="1">
      <alignment horizontal="center" vertical="top" wrapText="1"/>
      <protection hidden="1"/>
    </xf>
    <xf numFmtId="166" fontId="9" fillId="0" borderId="36" xfId="0" applyNumberFormat="1" applyFont="1" applyBorder="1" applyAlignment="1" applyProtection="1">
      <alignment horizontal="center" vertical="top"/>
      <protection hidden="1"/>
    </xf>
    <xf numFmtId="166" fontId="10" fillId="0" borderId="36" xfId="0" applyNumberFormat="1" applyFont="1" applyFill="1" applyBorder="1" applyAlignment="1" applyProtection="1">
      <alignment horizontal="center" vertical="top"/>
      <protection hidden="1"/>
    </xf>
    <xf numFmtId="166" fontId="10" fillId="0" borderId="38" xfId="0" applyNumberFormat="1" applyFont="1" applyFill="1" applyBorder="1" applyAlignment="1" applyProtection="1">
      <alignment horizontal="center" vertical="top"/>
      <protection hidden="1"/>
    </xf>
    <xf numFmtId="0" fontId="11"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protection hidden="1"/>
    </xf>
    <xf numFmtId="0" fontId="10" fillId="0" borderId="16" xfId="0" applyFont="1" applyFill="1" applyBorder="1" applyAlignment="1" applyProtection="1">
      <alignment horizontal="center" vertical="top"/>
      <protection locked="0"/>
    </xf>
    <xf numFmtId="0" fontId="10" fillId="0" borderId="20" xfId="0" applyFont="1" applyFill="1" applyBorder="1" applyAlignment="1" applyProtection="1">
      <alignment horizontal="center" vertical="top"/>
      <protection locked="0"/>
    </xf>
    <xf numFmtId="0" fontId="10" fillId="0" borderId="29" xfId="0" applyFont="1" applyFill="1" applyBorder="1" applyAlignment="1" applyProtection="1">
      <alignment horizontal="center" vertical="top"/>
      <protection locked="0"/>
    </xf>
    <xf numFmtId="0" fontId="10" fillId="0" borderId="9" xfId="0" applyFont="1" applyFill="1" applyBorder="1" applyAlignment="1" applyProtection="1">
      <alignment horizontal="center" vertical="top"/>
      <protection locked="0"/>
    </xf>
    <xf numFmtId="0" fontId="10" fillId="0" borderId="25" xfId="0" applyFont="1" applyFill="1" applyBorder="1" applyAlignment="1" applyProtection="1">
      <alignment horizontal="center" vertical="top"/>
      <protection locked="0"/>
    </xf>
    <xf numFmtId="165" fontId="19" fillId="2" borderId="0" xfId="0" applyNumberFormat="1" applyFont="1" applyFill="1" applyBorder="1" applyAlignment="1" applyProtection="1">
      <alignment horizontal="center" vertical="center"/>
      <protection locked="0"/>
    </xf>
    <xf numFmtId="165" fontId="19" fillId="4" borderId="0" xfId="0" applyNumberFormat="1" applyFont="1" applyFill="1" applyBorder="1" applyAlignment="1" applyProtection="1">
      <alignment horizontal="center" vertical="center"/>
      <protection locked="0"/>
    </xf>
    <xf numFmtId="165" fontId="19" fillId="6" borderId="0" xfId="0" applyNumberFormat="1" applyFont="1" applyFill="1" applyBorder="1" applyAlignment="1" applyProtection="1">
      <alignment horizontal="center" vertical="center"/>
      <protection locked="0"/>
    </xf>
    <xf numFmtId="165" fontId="19" fillId="8" borderId="0" xfId="0" applyNumberFormat="1" applyFont="1" applyFill="1" applyBorder="1" applyAlignment="1" applyProtection="1">
      <alignment horizontal="center" vertical="center"/>
      <protection locked="0"/>
    </xf>
    <xf numFmtId="165" fontId="19" fillId="10" borderId="0" xfId="0" applyNumberFormat="1" applyFont="1" applyFill="1" applyBorder="1" applyAlignment="1" applyProtection="1">
      <alignment horizontal="center" vertical="center"/>
      <protection locked="0"/>
    </xf>
    <xf numFmtId="1" fontId="9" fillId="0" borderId="33" xfId="0" applyNumberFormat="1" applyFont="1" applyFill="1" applyBorder="1" applyAlignment="1" applyProtection="1">
      <alignment horizontal="center" vertical="top"/>
      <protection locked="0"/>
    </xf>
    <xf numFmtId="1" fontId="9" fillId="0" borderId="44" xfId="0" applyNumberFormat="1" applyFont="1" applyFill="1" applyBorder="1" applyAlignment="1" applyProtection="1">
      <alignment horizontal="center" vertical="top"/>
      <protection locked="0"/>
    </xf>
    <xf numFmtId="1" fontId="9" fillId="0" borderId="47" xfId="0" applyNumberFormat="1" applyFont="1" applyFill="1" applyBorder="1" applyAlignment="1" applyProtection="1">
      <alignment horizontal="center" vertical="top"/>
      <protection locked="0"/>
    </xf>
    <xf numFmtId="165" fontId="20" fillId="4" borderId="8" xfId="0" applyNumberFormat="1" applyFont="1" applyFill="1" applyBorder="1" applyAlignment="1" applyProtection="1">
      <alignment horizontal="right" vertical="top"/>
      <protection hidden="1"/>
    </xf>
    <xf numFmtId="1" fontId="9" fillId="0" borderId="9" xfId="0" applyNumberFormat="1" applyFont="1" applyFill="1" applyBorder="1" applyAlignment="1" applyProtection="1">
      <alignment horizontal="center" vertical="top"/>
      <protection locked="0"/>
    </xf>
    <xf numFmtId="1" fontId="19" fillId="4" borderId="0" xfId="0" applyNumberFormat="1" applyFont="1" applyFill="1" applyBorder="1" applyAlignment="1" applyProtection="1">
      <alignment horizontal="center" vertical="center"/>
      <protection hidden="1"/>
    </xf>
    <xf numFmtId="1" fontId="19" fillId="8" borderId="0" xfId="0" applyNumberFormat="1" applyFont="1" applyFill="1" applyBorder="1" applyAlignment="1" applyProtection="1">
      <alignment horizontal="center" vertical="center"/>
      <protection hidden="1"/>
    </xf>
    <xf numFmtId="0" fontId="8" fillId="14" borderId="4" xfId="0" applyFont="1" applyFill="1" applyBorder="1" applyAlignment="1" applyProtection="1">
      <alignment vertical="top"/>
      <protection hidden="1"/>
    </xf>
    <xf numFmtId="0" fontId="7" fillId="14" borderId="10" xfId="0" applyFont="1" applyFill="1" applyBorder="1" applyAlignment="1" applyProtection="1">
      <alignment horizontal="center" vertical="top"/>
      <protection hidden="1"/>
    </xf>
    <xf numFmtId="1" fontId="7" fillId="14" borderId="10" xfId="0" applyNumberFormat="1" applyFont="1" applyFill="1" applyBorder="1" applyAlignment="1" applyProtection="1">
      <alignment horizontal="center" vertical="top"/>
      <protection hidden="1"/>
    </xf>
    <xf numFmtId="0" fontId="7" fillId="14" borderId="10" xfId="0" applyFont="1" applyFill="1" applyBorder="1" applyAlignment="1" applyProtection="1">
      <alignment horizontal="center" vertical="center"/>
      <protection hidden="1"/>
    </xf>
    <xf numFmtId="165" fontId="19" fillId="14" borderId="10" xfId="0" applyNumberFormat="1" applyFont="1" applyFill="1" applyBorder="1" applyAlignment="1" applyProtection="1">
      <alignment horizontal="center" vertical="center"/>
      <protection hidden="1"/>
    </xf>
    <xf numFmtId="0" fontId="19" fillId="14" borderId="10" xfId="0" applyNumberFormat="1" applyFont="1" applyFill="1" applyBorder="1" applyAlignment="1" applyProtection="1">
      <alignment horizontal="center" vertical="center"/>
      <protection hidden="1"/>
    </xf>
    <xf numFmtId="165" fontId="19" fillId="14" borderId="5" xfId="0" applyNumberFormat="1" applyFont="1" applyFill="1" applyBorder="1" applyAlignment="1" applyProtection="1">
      <alignment horizontal="right" vertical="center"/>
      <protection hidden="1"/>
    </xf>
    <xf numFmtId="0" fontId="8" fillId="14" borderId="7" xfId="0" applyFont="1" applyFill="1" applyBorder="1" applyAlignment="1" applyProtection="1">
      <alignment vertical="top"/>
      <protection hidden="1"/>
    </xf>
    <xf numFmtId="0" fontId="7" fillId="14" borderId="0" xfId="0" applyFont="1" applyFill="1" applyBorder="1" applyAlignment="1" applyProtection="1">
      <alignment horizontal="center" vertical="top"/>
      <protection hidden="1"/>
    </xf>
    <xf numFmtId="1" fontId="7" fillId="14" borderId="0" xfId="0" applyNumberFormat="1" applyFont="1" applyFill="1" applyBorder="1" applyAlignment="1" applyProtection="1">
      <alignment horizontal="center" vertical="top"/>
      <protection hidden="1"/>
    </xf>
    <xf numFmtId="0" fontId="7" fillId="14" borderId="0" xfId="0" applyFont="1" applyFill="1" applyBorder="1" applyAlignment="1" applyProtection="1">
      <alignment horizontal="center" vertical="center"/>
      <protection hidden="1"/>
    </xf>
    <xf numFmtId="0" fontId="19" fillId="14" borderId="0" xfId="0" applyNumberFormat="1" applyFont="1" applyFill="1" applyBorder="1" applyAlignment="1" applyProtection="1">
      <alignment horizontal="center" vertical="center"/>
      <protection hidden="1"/>
    </xf>
    <xf numFmtId="165" fontId="19" fillId="14" borderId="8" xfId="0" applyNumberFormat="1" applyFont="1" applyFill="1" applyBorder="1" applyAlignment="1" applyProtection="1">
      <alignment horizontal="right" vertical="center"/>
      <protection hidden="1"/>
    </xf>
    <xf numFmtId="0" fontId="8" fillId="14" borderId="11" xfId="0" applyFont="1" applyFill="1" applyBorder="1" applyAlignment="1" applyProtection="1">
      <alignment vertical="top"/>
      <protection hidden="1"/>
    </xf>
    <xf numFmtId="0" fontId="7" fillId="14" borderId="3" xfId="0" applyFont="1" applyFill="1" applyBorder="1" applyAlignment="1" applyProtection="1">
      <alignment horizontal="center" vertical="top"/>
      <protection hidden="1"/>
    </xf>
    <xf numFmtId="1" fontId="7" fillId="14" borderId="3" xfId="0" applyNumberFormat="1" applyFont="1" applyFill="1" applyBorder="1" applyAlignment="1" applyProtection="1">
      <alignment horizontal="center" vertical="top"/>
      <protection hidden="1"/>
    </xf>
    <xf numFmtId="0" fontId="7" fillId="14" borderId="3" xfId="0" applyFont="1" applyFill="1" applyBorder="1" applyAlignment="1" applyProtection="1">
      <alignment horizontal="center" vertical="center"/>
      <protection hidden="1"/>
    </xf>
    <xf numFmtId="165" fontId="19" fillId="14" borderId="3" xfId="0" applyNumberFormat="1" applyFont="1" applyFill="1" applyBorder="1" applyAlignment="1" applyProtection="1">
      <alignment horizontal="center" vertical="center"/>
      <protection hidden="1"/>
    </xf>
    <xf numFmtId="0" fontId="19" fillId="14" borderId="3" xfId="0" applyNumberFormat="1" applyFont="1" applyFill="1" applyBorder="1" applyAlignment="1" applyProtection="1">
      <alignment horizontal="center" vertical="center"/>
      <protection hidden="1"/>
    </xf>
    <xf numFmtId="0" fontId="9" fillId="0" borderId="48" xfId="0" applyFont="1" applyBorder="1" applyAlignment="1" applyProtection="1">
      <alignment vertical="top"/>
      <protection hidden="1"/>
    </xf>
    <xf numFmtId="0" fontId="6" fillId="14" borderId="9" xfId="0" applyFont="1" applyFill="1" applyBorder="1" applyAlignment="1" applyProtection="1">
      <alignment horizontal="right" vertical="top"/>
      <protection hidden="1"/>
    </xf>
    <xf numFmtId="165" fontId="20" fillId="14" borderId="8" xfId="0" applyNumberFormat="1" applyFont="1" applyFill="1" applyBorder="1" applyAlignment="1" applyProtection="1">
      <alignment horizontal="right" vertical="top"/>
      <protection hidden="1"/>
    </xf>
    <xf numFmtId="165" fontId="20" fillId="14" borderId="26" xfId="0" applyNumberFormat="1" applyFont="1" applyFill="1" applyBorder="1" applyAlignment="1" applyProtection="1">
      <alignment horizontal="right" vertical="top"/>
      <protection hidden="1"/>
    </xf>
    <xf numFmtId="0" fontId="10" fillId="0" borderId="37" xfId="0" applyFont="1" applyFill="1" applyBorder="1" applyAlignment="1" applyProtection="1">
      <alignment horizontal="left" vertical="top" wrapText="1"/>
      <protection hidden="1"/>
    </xf>
    <xf numFmtId="1" fontId="10" fillId="0" borderId="29" xfId="0" applyNumberFormat="1" applyFont="1" applyFill="1" applyBorder="1" applyAlignment="1" applyProtection="1">
      <alignment horizontal="center" vertical="top"/>
      <protection locked="0"/>
    </xf>
    <xf numFmtId="1" fontId="10" fillId="0" borderId="20" xfId="0" applyNumberFormat="1" applyFont="1" applyFill="1" applyBorder="1" applyAlignment="1" applyProtection="1">
      <alignment horizontal="center" vertical="top"/>
      <protection locked="0"/>
    </xf>
    <xf numFmtId="0" fontId="10" fillId="0" borderId="29" xfId="0" applyFont="1" applyBorder="1" applyAlignment="1" applyProtection="1">
      <alignment horizontal="center" vertical="top"/>
      <protection hidden="1"/>
    </xf>
    <xf numFmtId="0" fontId="17" fillId="0" borderId="4" xfId="0" applyFont="1" applyFill="1" applyBorder="1" applyAlignment="1" applyProtection="1">
      <alignment horizontal="left" vertical="center" indent="1"/>
      <protection hidden="1"/>
    </xf>
    <xf numFmtId="0" fontId="17" fillId="0" borderId="5" xfId="0" applyFont="1" applyFill="1" applyBorder="1" applyAlignment="1" applyProtection="1">
      <alignment horizontal="left" vertical="center" indent="1"/>
      <protection hidden="1"/>
    </xf>
    <xf numFmtId="1" fontId="9" fillId="0" borderId="17" xfId="0" applyNumberFormat="1" applyFont="1" applyFill="1" applyBorder="1" applyAlignment="1" applyProtection="1">
      <alignment vertical="top"/>
      <protection hidden="1"/>
    </xf>
    <xf numFmtId="1" fontId="9" fillId="0" borderId="37" xfId="0" applyNumberFormat="1" applyFont="1" applyFill="1" applyBorder="1" applyAlignment="1" applyProtection="1">
      <alignment vertical="top"/>
      <protection hidden="1"/>
    </xf>
    <xf numFmtId="1" fontId="10" fillId="0" borderId="38" xfId="0" applyNumberFormat="1" applyFont="1" applyFill="1" applyBorder="1" applyAlignment="1" applyProtection="1">
      <alignment horizontal="center" vertical="top"/>
      <protection locked="0"/>
    </xf>
    <xf numFmtId="0" fontId="9" fillId="0" borderId="54" xfId="0" applyFont="1" applyBorder="1" applyAlignment="1" applyProtection="1">
      <alignment vertical="top"/>
      <protection hidden="1"/>
    </xf>
    <xf numFmtId="165" fontId="20" fillId="8" borderId="26" xfId="0" applyNumberFormat="1" applyFont="1" applyFill="1" applyBorder="1" applyAlignment="1" applyProtection="1">
      <alignment horizontal="right" vertical="top"/>
      <protection hidden="1"/>
    </xf>
    <xf numFmtId="166" fontId="10" fillId="7" borderId="49" xfId="0" applyNumberFormat="1" applyFont="1" applyFill="1" applyBorder="1" applyAlignment="1" applyProtection="1">
      <alignment horizontal="center" vertical="top"/>
      <protection hidden="1"/>
    </xf>
    <xf numFmtId="0" fontId="7" fillId="0" borderId="5" xfId="0" applyFont="1" applyFill="1" applyBorder="1" applyAlignment="1" applyProtection="1">
      <alignment horizontal="center" vertical="top" wrapText="1"/>
      <protection hidden="1"/>
    </xf>
    <xf numFmtId="0" fontId="7" fillId="0" borderId="8" xfId="0" applyFont="1" applyFill="1" applyBorder="1" applyAlignment="1" applyProtection="1">
      <alignment horizontal="center" vertical="top" wrapText="1"/>
      <protection hidden="1"/>
    </xf>
    <xf numFmtId="1" fontId="10" fillId="0" borderId="36" xfId="0" applyNumberFormat="1" applyFont="1" applyFill="1" applyBorder="1" applyAlignment="1" applyProtection="1">
      <alignment horizontal="center" vertical="top"/>
      <protection hidden="1"/>
    </xf>
    <xf numFmtId="1" fontId="9" fillId="0" borderId="36" xfId="0" applyNumberFormat="1" applyFont="1" applyFill="1" applyBorder="1" applyAlignment="1" applyProtection="1">
      <alignment horizontal="center" vertical="top"/>
      <protection locked="0"/>
    </xf>
    <xf numFmtId="1" fontId="9" fillId="0" borderId="9" xfId="0" applyNumberFormat="1" applyFont="1" applyFill="1" applyBorder="1" applyAlignment="1" applyProtection="1">
      <alignment horizontal="center" vertical="top"/>
      <protection hidden="1"/>
    </xf>
    <xf numFmtId="1" fontId="9" fillId="0" borderId="0" xfId="0" applyNumberFormat="1" applyFont="1" applyFill="1" applyBorder="1" applyAlignment="1" applyProtection="1">
      <alignment vertical="top"/>
      <protection hidden="1"/>
    </xf>
    <xf numFmtId="1" fontId="9" fillId="0" borderId="26" xfId="0" applyNumberFormat="1" applyFont="1" applyFill="1" applyBorder="1" applyAlignment="1" applyProtection="1">
      <alignment vertical="top"/>
      <protection hidden="1"/>
    </xf>
    <xf numFmtId="165" fontId="28" fillId="0" borderId="39" xfId="0" applyNumberFormat="1" applyFont="1" applyFill="1" applyBorder="1" applyAlignment="1" applyProtection="1">
      <alignment horizontal="center" vertical="center"/>
      <protection hidden="1"/>
    </xf>
    <xf numFmtId="0" fontId="26" fillId="0" borderId="3" xfId="0" applyFont="1" applyFill="1" applyBorder="1" applyAlignment="1" applyProtection="1">
      <alignment vertical="top" wrapText="1"/>
      <protection hidden="1"/>
    </xf>
    <xf numFmtId="0" fontId="26" fillId="0" borderId="3" xfId="0" applyFont="1" applyFill="1" applyBorder="1" applyAlignment="1" applyProtection="1">
      <alignment horizontal="center" vertical="top" wrapText="1"/>
      <protection hidden="1"/>
    </xf>
    <xf numFmtId="0" fontId="18" fillId="0" borderId="0" xfId="0" applyFont="1" applyFill="1" applyBorder="1" applyAlignment="1" applyProtection="1">
      <alignment horizontal="center" vertical="top" wrapText="1"/>
      <protection hidden="1"/>
    </xf>
    <xf numFmtId="0" fontId="7" fillId="0" borderId="10" xfId="0" applyFont="1" applyFill="1" applyBorder="1" applyAlignment="1" applyProtection="1">
      <alignment vertical="center" wrapText="1"/>
      <protection hidden="1"/>
    </xf>
    <xf numFmtId="0" fontId="17" fillId="0" borderId="4"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top" wrapText="1"/>
      <protection hidden="1"/>
    </xf>
    <xf numFmtId="0" fontId="18" fillId="0" borderId="10" xfId="0" applyFont="1" applyFill="1" applyBorder="1" applyAlignment="1" applyProtection="1">
      <alignment vertical="center" wrapText="1"/>
      <protection hidden="1"/>
    </xf>
    <xf numFmtId="0" fontId="26" fillId="0" borderId="10"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top" wrapText="1"/>
      <protection hidden="1"/>
    </xf>
    <xf numFmtId="165" fontId="27" fillId="0" borderId="11" xfId="0" applyNumberFormat="1" applyFont="1" applyFill="1" applyBorder="1" applyAlignment="1" applyProtection="1">
      <alignment horizontal="left" vertical="center"/>
      <protection hidden="1"/>
    </xf>
    <xf numFmtId="165" fontId="27" fillId="0" borderId="3" xfId="0" applyNumberFormat="1" applyFont="1" applyFill="1" applyBorder="1" applyAlignment="1" applyProtection="1">
      <alignment horizontal="left" vertical="center"/>
      <protection hidden="1"/>
    </xf>
    <xf numFmtId="0" fontId="18" fillId="0" borderId="3" xfId="0" applyFont="1" applyFill="1" applyBorder="1" applyAlignment="1" applyProtection="1">
      <alignment horizontal="center" vertical="top" wrapText="1"/>
      <protection hidden="1"/>
    </xf>
    <xf numFmtId="0" fontId="7" fillId="0" borderId="3" xfId="0" applyFont="1" applyFill="1" applyBorder="1" applyAlignment="1" applyProtection="1">
      <alignment horizontal="center" vertical="top" wrapText="1"/>
      <protection hidden="1"/>
    </xf>
    <xf numFmtId="1" fontId="10" fillId="15" borderId="29" xfId="0" applyNumberFormat="1" applyFont="1" applyFill="1" applyBorder="1" applyAlignment="1" applyProtection="1">
      <alignment horizontal="center" vertical="top"/>
      <protection locked="0"/>
    </xf>
    <xf numFmtId="1" fontId="10" fillId="15" borderId="20" xfId="0" applyNumberFormat="1" applyFont="1" applyFill="1" applyBorder="1" applyAlignment="1" applyProtection="1">
      <alignment horizontal="center" vertical="top"/>
      <protection locked="0"/>
    </xf>
    <xf numFmtId="1" fontId="10" fillId="0" borderId="60" xfId="0" applyNumberFormat="1" applyFont="1" applyFill="1" applyBorder="1" applyAlignment="1" applyProtection="1">
      <alignment horizontal="center" vertical="top"/>
      <protection hidden="1"/>
    </xf>
    <xf numFmtId="1" fontId="9" fillId="15" borderId="33" xfId="0" applyNumberFormat="1" applyFont="1" applyFill="1" applyBorder="1" applyAlignment="1" applyProtection="1">
      <alignment horizontal="center" vertical="top"/>
      <protection locked="0"/>
    </xf>
    <xf numFmtId="1" fontId="9" fillId="15" borderId="47" xfId="0" applyNumberFormat="1" applyFont="1" applyFill="1" applyBorder="1" applyAlignment="1" applyProtection="1">
      <alignment horizontal="center" vertical="top"/>
      <protection locked="0"/>
    </xf>
    <xf numFmtId="0" fontId="7" fillId="0" borderId="5" xfId="0" applyFont="1" applyFill="1" applyBorder="1" applyAlignment="1" applyProtection="1">
      <alignment horizontal="center" vertical="top" wrapText="1"/>
      <protection hidden="1"/>
    </xf>
    <xf numFmtId="0" fontId="7" fillId="0" borderId="8" xfId="0" applyFont="1" applyFill="1" applyBorder="1" applyAlignment="1" applyProtection="1">
      <alignment horizontal="center" vertical="top" wrapText="1"/>
      <protection hidden="1"/>
    </xf>
    <xf numFmtId="0" fontId="7" fillId="0" borderId="6" xfId="0" applyFont="1" applyFill="1" applyBorder="1" applyAlignment="1" applyProtection="1">
      <alignment horizontal="center" vertical="top" wrapText="1"/>
      <protection hidden="1"/>
    </xf>
    <xf numFmtId="0" fontId="17" fillId="0" borderId="4"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top" wrapText="1"/>
      <protection hidden="1"/>
    </xf>
    <xf numFmtId="0" fontId="7" fillId="0" borderId="11" xfId="0" applyFont="1" applyFill="1" applyBorder="1" applyAlignment="1" applyProtection="1">
      <alignment horizontal="center" vertical="top" wrapText="1"/>
      <protection hidden="1"/>
    </xf>
    <xf numFmtId="1" fontId="9" fillId="0" borderId="36" xfId="0" applyNumberFormat="1" applyFont="1" applyFill="1" applyBorder="1" applyAlignment="1" applyProtection="1">
      <alignment horizontal="center" vertical="top"/>
      <protection hidden="1"/>
    </xf>
    <xf numFmtId="0" fontId="10" fillId="0" borderId="36" xfId="0" applyFont="1" applyFill="1" applyBorder="1" applyAlignment="1" applyProtection="1">
      <alignment horizontal="center" vertical="top"/>
      <protection locked="0"/>
    </xf>
    <xf numFmtId="0" fontId="10" fillId="0" borderId="38" xfId="0" applyFont="1" applyFill="1" applyBorder="1" applyAlignment="1" applyProtection="1">
      <alignment horizontal="center" vertical="top"/>
      <protection locked="0"/>
    </xf>
    <xf numFmtId="0" fontId="9" fillId="0" borderId="45" xfId="0" applyFont="1" applyFill="1" applyBorder="1" applyAlignment="1" applyProtection="1">
      <alignment horizontal="right" vertical="top" wrapText="1"/>
      <protection hidden="1"/>
    </xf>
    <xf numFmtId="164" fontId="10" fillId="16" borderId="58" xfId="0" applyNumberFormat="1" applyFont="1" applyFill="1" applyBorder="1" applyAlignment="1" applyProtection="1">
      <alignment horizontal="center" vertical="top"/>
      <protection hidden="1"/>
    </xf>
    <xf numFmtId="0" fontId="9" fillId="0" borderId="61" xfId="0" applyFont="1" applyFill="1" applyBorder="1" applyAlignment="1" applyProtection="1">
      <alignment horizontal="right" vertical="top" wrapText="1"/>
      <protection hidden="1"/>
    </xf>
    <xf numFmtId="0" fontId="10" fillId="0" borderId="0" xfId="0" applyFont="1" applyFill="1" applyBorder="1" applyAlignment="1" applyProtection="1">
      <alignment horizontal="center" vertical="top"/>
      <protection locked="0"/>
    </xf>
    <xf numFmtId="0" fontId="10" fillId="0" borderId="46" xfId="0" applyFont="1" applyFill="1" applyBorder="1" applyAlignment="1" applyProtection="1">
      <alignment horizontal="left" vertical="top" wrapText="1"/>
      <protection hidden="1"/>
    </xf>
    <xf numFmtId="1" fontId="10" fillId="17" borderId="20" xfId="0" applyNumberFormat="1" applyFont="1" applyFill="1" applyBorder="1" applyAlignment="1" applyProtection="1">
      <alignment horizontal="center" vertical="top"/>
      <protection hidden="1"/>
    </xf>
    <xf numFmtId="1" fontId="10" fillId="17" borderId="29" xfId="0" applyNumberFormat="1" applyFont="1" applyFill="1" applyBorder="1" applyAlignment="1" applyProtection="1">
      <alignment horizontal="center" vertical="top"/>
      <protection hidden="1"/>
    </xf>
    <xf numFmtId="1" fontId="10" fillId="17" borderId="36" xfId="0" applyNumberFormat="1" applyFont="1" applyFill="1" applyBorder="1" applyAlignment="1" applyProtection="1">
      <alignment horizontal="center" vertical="top"/>
      <protection hidden="1"/>
    </xf>
    <xf numFmtId="1" fontId="10" fillId="17" borderId="60" xfId="0" applyNumberFormat="1" applyFont="1" applyFill="1" applyBorder="1" applyAlignment="1" applyProtection="1">
      <alignment horizontal="center" vertical="top"/>
      <protection hidden="1"/>
    </xf>
    <xf numFmtId="1" fontId="9" fillId="17" borderId="33" xfId="0" applyNumberFormat="1" applyFont="1" applyFill="1" applyBorder="1" applyAlignment="1" applyProtection="1">
      <alignment horizontal="center" vertical="top"/>
      <protection locked="0"/>
    </xf>
    <xf numFmtId="1" fontId="10" fillId="17" borderId="50" xfId="0" applyNumberFormat="1" applyFont="1" applyFill="1" applyBorder="1" applyAlignment="1" applyProtection="1">
      <alignment horizontal="center" vertical="top"/>
      <protection hidden="1"/>
    </xf>
    <xf numFmtId="1" fontId="9" fillId="17" borderId="33" xfId="0" applyNumberFormat="1" applyFont="1" applyFill="1" applyBorder="1" applyAlignment="1" applyProtection="1">
      <alignment horizontal="center" vertical="top"/>
      <protection hidden="1"/>
    </xf>
    <xf numFmtId="1" fontId="10" fillId="17" borderId="29" xfId="0" applyNumberFormat="1" applyFont="1" applyFill="1" applyBorder="1" applyAlignment="1" applyProtection="1">
      <alignment horizontal="center" vertical="top"/>
      <protection locked="0"/>
    </xf>
    <xf numFmtId="1" fontId="10" fillId="17" borderId="20" xfId="0" applyNumberFormat="1" applyFont="1" applyFill="1" applyBorder="1" applyAlignment="1" applyProtection="1">
      <alignment horizontal="center" vertical="top"/>
      <protection locked="0"/>
    </xf>
    <xf numFmtId="1" fontId="10" fillId="17" borderId="25" xfId="0" applyNumberFormat="1" applyFont="1" applyFill="1" applyBorder="1" applyAlignment="1" applyProtection="1">
      <alignment horizontal="center" vertical="top"/>
      <protection hidden="1"/>
    </xf>
    <xf numFmtId="1" fontId="9" fillId="0" borderId="46" xfId="0" applyNumberFormat="1" applyFont="1" applyFill="1" applyBorder="1" applyAlignment="1" applyProtection="1">
      <alignment vertical="top"/>
      <protection hidden="1"/>
    </xf>
    <xf numFmtId="1" fontId="9" fillId="17" borderId="47" xfId="0" applyNumberFormat="1" applyFont="1" applyFill="1" applyBorder="1" applyAlignment="1" applyProtection="1">
      <alignment horizontal="center" vertical="top"/>
      <protection locked="0"/>
    </xf>
    <xf numFmtId="0" fontId="10" fillId="0" borderId="32" xfId="0" applyFont="1" applyFill="1" applyBorder="1" applyAlignment="1" applyProtection="1">
      <alignment horizontal="left" vertical="top" wrapText="1"/>
      <protection hidden="1"/>
    </xf>
    <xf numFmtId="1" fontId="9" fillId="15" borderId="44" xfId="0" applyNumberFormat="1" applyFont="1" applyFill="1" applyBorder="1" applyAlignment="1" applyProtection="1">
      <alignment horizontal="center" vertical="top"/>
      <protection locked="0"/>
    </xf>
    <xf numFmtId="1" fontId="9" fillId="17" borderId="44" xfId="0" applyNumberFormat="1" applyFont="1" applyFill="1" applyBorder="1" applyAlignment="1" applyProtection="1">
      <alignment horizontal="center" vertical="top"/>
      <protection locked="0"/>
    </xf>
    <xf numFmtId="0" fontId="10" fillId="0" borderId="63" xfId="0" applyFont="1" applyFill="1" applyBorder="1" applyAlignment="1" applyProtection="1">
      <alignment horizontal="left" vertical="top" wrapText="1"/>
      <protection hidden="1"/>
    </xf>
    <xf numFmtId="1" fontId="9" fillId="0" borderId="64" xfId="0" applyNumberFormat="1" applyFont="1" applyFill="1" applyBorder="1" applyAlignment="1" applyProtection="1">
      <alignment vertical="top"/>
      <protection hidden="1"/>
    </xf>
    <xf numFmtId="0" fontId="10" fillId="3" borderId="3" xfId="0" applyFont="1" applyFill="1" applyBorder="1" applyAlignment="1" applyProtection="1">
      <alignment horizontal="center" vertical="top" wrapText="1"/>
      <protection hidden="1"/>
    </xf>
    <xf numFmtId="0" fontId="10" fillId="3" borderId="3" xfId="0" applyFont="1" applyFill="1" applyBorder="1" applyAlignment="1" applyProtection="1">
      <alignment vertical="top"/>
      <protection hidden="1"/>
    </xf>
    <xf numFmtId="166" fontId="10" fillId="0" borderId="53" xfId="0" applyNumberFormat="1" applyFont="1" applyFill="1" applyBorder="1" applyAlignment="1" applyProtection="1">
      <alignment horizontal="center" vertical="top"/>
      <protection hidden="1"/>
    </xf>
    <xf numFmtId="166" fontId="10" fillId="0" borderId="65" xfId="0" applyNumberFormat="1" applyFont="1" applyFill="1" applyBorder="1" applyAlignment="1" applyProtection="1">
      <alignment horizontal="center" vertical="top"/>
      <protection hidden="1"/>
    </xf>
    <xf numFmtId="1" fontId="9" fillId="0" borderId="66" xfId="0" applyNumberFormat="1" applyFont="1" applyFill="1" applyBorder="1" applyAlignment="1" applyProtection="1">
      <alignment vertical="top"/>
      <protection hidden="1"/>
    </xf>
    <xf numFmtId="0" fontId="22" fillId="0" borderId="57" xfId="0" applyFont="1" applyBorder="1" applyAlignment="1" applyProtection="1">
      <alignment horizontal="center" vertical="top" wrapText="1"/>
      <protection hidden="1"/>
    </xf>
    <xf numFmtId="1" fontId="9" fillId="0" borderId="20" xfId="0" applyNumberFormat="1" applyFont="1" applyFill="1" applyBorder="1" applyAlignment="1" applyProtection="1">
      <alignment vertical="top"/>
      <protection hidden="1"/>
    </xf>
    <xf numFmtId="1" fontId="9" fillId="15" borderId="50" xfId="0" applyNumberFormat="1" applyFont="1" applyFill="1" applyBorder="1" applyAlignment="1" applyProtection="1">
      <alignment horizontal="center" vertical="top"/>
      <protection locked="0"/>
    </xf>
    <xf numFmtId="0" fontId="9" fillId="0" borderId="67" xfId="0" applyFont="1" applyFill="1" applyBorder="1" applyAlignment="1" applyProtection="1">
      <alignment horizontal="right" vertical="top" wrapText="1"/>
      <protection hidden="1"/>
    </xf>
    <xf numFmtId="0" fontId="9" fillId="0" borderId="55" xfId="0" applyFont="1" applyFill="1" applyBorder="1" applyAlignment="1" applyProtection="1">
      <alignment horizontal="right" vertical="top" wrapText="1"/>
      <protection hidden="1"/>
    </xf>
    <xf numFmtId="0" fontId="9" fillId="0" borderId="56" xfId="0" applyFont="1" applyFill="1" applyBorder="1" applyAlignment="1" applyProtection="1">
      <alignment horizontal="right" vertical="top" wrapText="1"/>
      <protection hidden="1"/>
    </xf>
    <xf numFmtId="1" fontId="9" fillId="0" borderId="50" xfId="0" applyNumberFormat="1" applyFont="1" applyFill="1" applyBorder="1" applyAlignment="1" applyProtection="1">
      <alignment horizontal="center" vertical="top"/>
      <protection locked="0"/>
    </xf>
    <xf numFmtId="167" fontId="9" fillId="0" borderId="9" xfId="0" applyNumberFormat="1" applyFont="1" applyFill="1" applyBorder="1" applyAlignment="1" applyProtection="1">
      <alignment horizontal="center" vertical="top"/>
      <protection hidden="1"/>
    </xf>
    <xf numFmtId="0" fontId="9" fillId="0" borderId="29" xfId="0" applyFont="1" applyBorder="1" applyAlignment="1" applyProtection="1">
      <alignment vertical="top"/>
      <protection hidden="1"/>
    </xf>
    <xf numFmtId="165" fontId="30" fillId="0" borderId="39" xfId="0" applyNumberFormat="1" applyFont="1" applyFill="1" applyBorder="1" applyAlignment="1" applyProtection="1">
      <alignment horizontal="center" vertical="center"/>
      <protection hidden="1"/>
    </xf>
    <xf numFmtId="1" fontId="9" fillId="17" borderId="31" xfId="0" applyNumberFormat="1" applyFont="1" applyFill="1" applyBorder="1" applyAlignment="1" applyProtection="1">
      <alignment horizontal="center" vertical="top"/>
      <protection hidden="1"/>
    </xf>
    <xf numFmtId="0" fontId="10" fillId="0" borderId="43" xfId="0" applyFont="1" applyFill="1" applyBorder="1" applyAlignment="1" applyProtection="1">
      <alignment horizontal="left" vertical="top" wrapText="1"/>
      <protection hidden="1"/>
    </xf>
    <xf numFmtId="0" fontId="10" fillId="0" borderId="62" xfId="0" applyFont="1" applyFill="1" applyBorder="1" applyAlignment="1" applyProtection="1">
      <alignment horizontal="left" vertical="top" wrapText="1"/>
      <protection hidden="1"/>
    </xf>
    <xf numFmtId="0" fontId="10" fillId="0" borderId="59" xfId="0" applyFont="1" applyFill="1" applyBorder="1" applyAlignment="1" applyProtection="1">
      <alignment horizontal="left" vertical="top" wrapText="1"/>
      <protection hidden="1"/>
    </xf>
    <xf numFmtId="0" fontId="10" fillId="0" borderId="0" xfId="0" applyFont="1" applyFill="1" applyBorder="1" applyAlignment="1" applyProtection="1">
      <alignment vertical="top"/>
      <protection hidden="1"/>
    </xf>
    <xf numFmtId="0" fontId="6" fillId="0" borderId="0" xfId="0" applyNumberFormat="1" applyFont="1" applyProtection="1">
      <protection hidden="1"/>
    </xf>
    <xf numFmtId="1" fontId="10" fillId="15" borderId="16" xfId="0" applyNumberFormat="1" applyFont="1" applyFill="1" applyBorder="1" applyAlignment="1" applyProtection="1">
      <alignment horizontal="center" vertical="top"/>
      <protection locked="0"/>
    </xf>
    <xf numFmtId="1" fontId="10" fillId="15" borderId="25" xfId="0" applyNumberFormat="1" applyFont="1" applyFill="1" applyBorder="1" applyAlignment="1" applyProtection="1">
      <alignment horizontal="center" vertical="top"/>
      <protection locked="0"/>
    </xf>
    <xf numFmtId="0" fontId="31" fillId="0" borderId="3" xfId="0" applyFont="1" applyFill="1" applyBorder="1" applyAlignment="1" applyProtection="1">
      <alignment vertical="top" wrapText="1"/>
      <protection hidden="1"/>
    </xf>
    <xf numFmtId="0" fontId="32" fillId="0" borderId="0" xfId="0" applyFont="1" applyBorder="1" applyAlignment="1" applyProtection="1">
      <alignment wrapText="1"/>
      <protection hidden="1"/>
    </xf>
    <xf numFmtId="0" fontId="33" fillId="0" borderId="8" xfId="0" applyFont="1" applyFill="1" applyBorder="1" applyAlignment="1" applyProtection="1">
      <alignment horizontal="center" vertical="top" wrapText="1"/>
      <protection hidden="1"/>
    </xf>
    <xf numFmtId="14" fontId="7" fillId="18" borderId="47" xfId="0" applyNumberFormat="1" applyFont="1" applyFill="1" applyBorder="1" applyAlignment="1" applyProtection="1">
      <alignment horizontal="center" vertical="center" wrapText="1"/>
      <protection locked="0" hidden="1"/>
    </xf>
    <xf numFmtId="0" fontId="36" fillId="18" borderId="0" xfId="0" applyFont="1" applyFill="1" applyBorder="1" applyProtection="1"/>
    <xf numFmtId="0" fontId="26" fillId="0" borderId="11"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top" wrapText="1"/>
      <protection hidden="1"/>
    </xf>
    <xf numFmtId="0" fontId="7" fillId="0" borderId="11" xfId="0" applyFont="1" applyFill="1" applyBorder="1" applyAlignment="1" applyProtection="1">
      <alignment horizontal="center" vertical="top" wrapText="1"/>
      <protection hidden="1"/>
    </xf>
    <xf numFmtId="0" fontId="23" fillId="0" borderId="68" xfId="0" applyFont="1" applyFill="1" applyBorder="1" applyAlignment="1" applyProtection="1">
      <alignment horizontal="right" vertical="top" wrapText="1"/>
      <protection hidden="1"/>
    </xf>
    <xf numFmtId="0" fontId="37" fillId="0" borderId="43" xfId="0" applyFont="1" applyFill="1" applyBorder="1" applyAlignment="1" applyProtection="1">
      <alignment horizontal="left" vertical="top" wrapText="1"/>
      <protection hidden="1"/>
    </xf>
    <xf numFmtId="0" fontId="9" fillId="0" borderId="0" xfId="0" applyFont="1" applyFill="1" applyBorder="1" applyAlignment="1" applyProtection="1">
      <alignment horizontal="right" vertical="top" wrapText="1"/>
      <protection hidden="1"/>
    </xf>
    <xf numFmtId="0" fontId="10" fillId="0" borderId="20" xfId="0" applyFont="1" applyFill="1" applyBorder="1" applyAlignment="1" applyProtection="1">
      <alignment horizontal="center" vertical="top"/>
      <protection hidden="1"/>
    </xf>
    <xf numFmtId="0" fontId="10" fillId="0" borderId="38" xfId="0" applyFont="1" applyFill="1" applyBorder="1" applyAlignment="1" applyProtection="1">
      <alignment horizontal="center" vertical="top"/>
      <protection hidden="1"/>
    </xf>
    <xf numFmtId="0" fontId="10" fillId="0" borderId="9" xfId="0" applyFont="1" applyBorder="1" applyAlignment="1" applyProtection="1">
      <alignment horizontal="center" vertical="top"/>
      <protection hidden="1"/>
    </xf>
    <xf numFmtId="0" fontId="18" fillId="18" borderId="4" xfId="0" applyFont="1" applyFill="1" applyBorder="1" applyAlignment="1" applyProtection="1">
      <alignment horizontal="center" vertical="center" wrapText="1"/>
      <protection hidden="1"/>
    </xf>
    <xf numFmtId="0" fontId="6" fillId="3" borderId="26" xfId="0" applyFont="1" applyFill="1" applyBorder="1" applyAlignment="1" applyProtection="1">
      <alignment vertical="top"/>
      <protection hidden="1"/>
    </xf>
    <xf numFmtId="10" fontId="10" fillId="0" borderId="16" xfId="5" applyNumberFormat="1" applyFont="1" applyFill="1" applyBorder="1" applyAlignment="1" applyProtection="1">
      <alignment horizontal="center" vertical="top"/>
      <protection hidden="1"/>
    </xf>
    <xf numFmtId="10" fontId="10" fillId="0" borderId="20" xfId="5" applyNumberFormat="1" applyFont="1" applyFill="1" applyBorder="1" applyAlignment="1" applyProtection="1">
      <alignment horizontal="center" vertical="top"/>
      <protection hidden="1"/>
    </xf>
    <xf numFmtId="10" fontId="10" fillId="0" borderId="29" xfId="5" applyNumberFormat="1" applyFont="1" applyFill="1" applyBorder="1" applyAlignment="1" applyProtection="1">
      <alignment horizontal="center" vertical="top"/>
      <protection hidden="1"/>
    </xf>
    <xf numFmtId="10" fontId="10" fillId="3" borderId="13" xfId="5" applyNumberFormat="1" applyFont="1" applyFill="1" applyBorder="1" applyAlignment="1" applyProtection="1">
      <alignment horizontal="center" vertical="top" wrapText="1"/>
      <protection hidden="1"/>
    </xf>
    <xf numFmtId="10" fontId="10" fillId="0" borderId="9" xfId="5" applyNumberFormat="1" applyFont="1" applyFill="1" applyBorder="1" applyAlignment="1" applyProtection="1">
      <alignment horizontal="center" vertical="top"/>
      <protection hidden="1"/>
    </xf>
    <xf numFmtId="10" fontId="9" fillId="0" borderId="9" xfId="5" applyNumberFormat="1" applyFont="1" applyFill="1" applyBorder="1" applyAlignment="1" applyProtection="1">
      <alignment horizontal="center" vertical="top"/>
      <protection hidden="1"/>
    </xf>
    <xf numFmtId="10" fontId="9" fillId="0" borderId="36" xfId="5" applyNumberFormat="1" applyFont="1" applyFill="1" applyBorder="1" applyAlignment="1" applyProtection="1">
      <alignment horizontal="center" vertical="top"/>
      <protection hidden="1"/>
    </xf>
    <xf numFmtId="10" fontId="7" fillId="4" borderId="10" xfId="5" applyNumberFormat="1" applyFont="1" applyFill="1" applyBorder="1" applyAlignment="1" applyProtection="1">
      <alignment horizontal="center" vertical="top"/>
      <protection hidden="1"/>
    </xf>
    <xf numFmtId="10" fontId="7" fillId="4" borderId="3" xfId="5" applyNumberFormat="1" applyFont="1" applyFill="1" applyBorder="1" applyAlignment="1" applyProtection="1">
      <alignment horizontal="center" vertical="top"/>
      <protection hidden="1"/>
    </xf>
    <xf numFmtId="10" fontId="10" fillId="5" borderId="13" xfId="5" applyNumberFormat="1" applyFont="1" applyFill="1" applyBorder="1" applyAlignment="1" applyProtection="1">
      <alignment horizontal="center" vertical="top"/>
      <protection hidden="1"/>
    </xf>
    <xf numFmtId="10" fontId="10" fillId="0" borderId="36" xfId="5" applyNumberFormat="1" applyFont="1" applyFill="1" applyBorder="1" applyAlignment="1" applyProtection="1">
      <alignment horizontal="center" vertical="top"/>
      <protection hidden="1"/>
    </xf>
    <xf numFmtId="10" fontId="7" fillId="6" borderId="10" xfId="5" applyNumberFormat="1" applyFont="1" applyFill="1" applyBorder="1" applyAlignment="1" applyProtection="1">
      <alignment horizontal="center" vertical="top"/>
      <protection hidden="1"/>
    </xf>
    <xf numFmtId="10" fontId="7" fillId="6" borderId="3" xfId="5" applyNumberFormat="1" applyFont="1" applyFill="1" applyBorder="1" applyAlignment="1" applyProtection="1">
      <alignment horizontal="center" vertical="top"/>
      <protection hidden="1"/>
    </xf>
    <xf numFmtId="10" fontId="10" fillId="7" borderId="13" xfId="5" applyNumberFormat="1" applyFont="1" applyFill="1" applyBorder="1" applyAlignment="1" applyProtection="1">
      <alignment horizontal="center" vertical="top"/>
      <protection hidden="1"/>
    </xf>
    <xf numFmtId="10" fontId="9" fillId="0" borderId="9" xfId="5" applyNumberFormat="1" applyFont="1" applyFill="1" applyBorder="1" applyAlignment="1" applyProtection="1">
      <alignment horizontal="center" vertical="top"/>
      <protection locked="0"/>
    </xf>
    <xf numFmtId="10" fontId="9" fillId="0" borderId="36" xfId="5" applyNumberFormat="1" applyFont="1" applyFill="1" applyBorder="1" applyAlignment="1" applyProtection="1">
      <alignment horizontal="center" vertical="top"/>
      <protection locked="0"/>
    </xf>
    <xf numFmtId="10" fontId="7" fillId="8" borderId="10" xfId="5" applyNumberFormat="1" applyFont="1" applyFill="1" applyBorder="1" applyAlignment="1" applyProtection="1">
      <alignment horizontal="center" vertical="top"/>
      <protection hidden="1"/>
    </xf>
    <xf numFmtId="10" fontId="7" fillId="8" borderId="3" xfId="5" applyNumberFormat="1" applyFont="1" applyFill="1" applyBorder="1" applyAlignment="1" applyProtection="1">
      <alignment horizontal="center" vertical="top"/>
      <protection hidden="1"/>
    </xf>
    <xf numFmtId="10" fontId="10" fillId="9" borderId="13" xfId="5" applyNumberFormat="1" applyFont="1" applyFill="1" applyBorder="1" applyAlignment="1" applyProtection="1">
      <alignment horizontal="center" vertical="top"/>
      <protection hidden="1"/>
    </xf>
    <xf numFmtId="10" fontId="10" fillId="0" borderId="29" xfId="5" applyNumberFormat="1" applyFont="1" applyFill="1" applyBorder="1" applyAlignment="1" applyProtection="1">
      <alignment horizontal="center" vertical="top"/>
      <protection locked="0"/>
    </xf>
    <xf numFmtId="10" fontId="10" fillId="0" borderId="20" xfId="5" applyNumberFormat="1" applyFont="1" applyFill="1" applyBorder="1" applyAlignment="1" applyProtection="1">
      <alignment horizontal="center" vertical="top"/>
      <protection locked="0"/>
    </xf>
    <xf numFmtId="10" fontId="7" fillId="10" borderId="0" xfId="5" applyNumberFormat="1" applyFont="1" applyFill="1" applyBorder="1" applyAlignment="1" applyProtection="1">
      <alignment horizontal="center" vertical="top"/>
      <protection hidden="1"/>
    </xf>
    <xf numFmtId="10" fontId="7" fillId="10" borderId="3" xfId="5" applyNumberFormat="1" applyFont="1" applyFill="1" applyBorder="1" applyAlignment="1" applyProtection="1">
      <alignment horizontal="center" vertical="top"/>
      <protection hidden="1"/>
    </xf>
    <xf numFmtId="10" fontId="10" fillId="11" borderId="13" xfId="5" applyNumberFormat="1" applyFont="1" applyFill="1" applyBorder="1" applyAlignment="1" applyProtection="1">
      <alignment horizontal="center" vertical="top"/>
      <protection hidden="1"/>
    </xf>
    <xf numFmtId="10" fontId="10" fillId="0" borderId="25" xfId="5" applyNumberFormat="1" applyFont="1" applyFill="1" applyBorder="1" applyAlignment="1" applyProtection="1">
      <alignment horizontal="center" vertical="top"/>
      <protection hidden="1"/>
    </xf>
    <xf numFmtId="10" fontId="10" fillId="0" borderId="10" xfId="5" applyNumberFormat="1" applyFont="1" applyFill="1" applyBorder="1" applyAlignment="1" applyProtection="1">
      <alignment horizontal="center" vertical="top"/>
      <protection hidden="1"/>
    </xf>
    <xf numFmtId="10" fontId="7" fillId="14" borderId="10" xfId="5" applyNumberFormat="1" applyFont="1" applyFill="1" applyBorder="1" applyAlignment="1" applyProtection="1">
      <alignment horizontal="center" vertical="top"/>
      <protection hidden="1"/>
    </xf>
    <xf numFmtId="10" fontId="7" fillId="14" borderId="3" xfId="5" applyNumberFormat="1" applyFont="1" applyFill="1" applyBorder="1" applyAlignment="1" applyProtection="1">
      <alignment horizontal="center" vertical="top"/>
      <protection hidden="1"/>
    </xf>
    <xf numFmtId="10" fontId="10" fillId="12" borderId="13" xfId="5" applyNumberFormat="1" applyFont="1" applyFill="1" applyBorder="1" applyAlignment="1" applyProtection="1">
      <alignment horizontal="center" vertical="top"/>
      <protection hidden="1"/>
    </xf>
    <xf numFmtId="0" fontId="10" fillId="0" borderId="6" xfId="0" applyNumberFormat="1" applyFont="1" applyFill="1" applyBorder="1" applyAlignment="1" applyProtection="1">
      <alignment horizontal="center" vertical="top"/>
      <protection hidden="1"/>
    </xf>
    <xf numFmtId="0" fontId="10" fillId="0" borderId="16" xfId="0" applyNumberFormat="1" applyFont="1" applyFill="1" applyBorder="1" applyAlignment="1" applyProtection="1">
      <alignment horizontal="center" vertical="top"/>
      <protection hidden="1"/>
    </xf>
    <xf numFmtId="0" fontId="10" fillId="0" borderId="9" xfId="0" applyNumberFormat="1" applyFont="1" applyFill="1" applyBorder="1" applyAlignment="1" applyProtection="1">
      <alignment horizontal="center" vertical="top"/>
      <protection hidden="1"/>
    </xf>
    <xf numFmtId="0" fontId="10" fillId="0" borderId="38" xfId="0" quotePrefix="1" applyNumberFormat="1" applyFont="1" applyFill="1" applyBorder="1" applyAlignment="1" applyProtection="1">
      <alignment horizontal="center" vertical="top"/>
      <protection hidden="1"/>
    </xf>
    <xf numFmtId="0" fontId="7" fillId="0" borderId="5" xfId="0" applyFont="1" applyFill="1" applyBorder="1" applyAlignment="1" applyProtection="1">
      <alignment horizontal="center" vertical="top" wrapText="1"/>
      <protection hidden="1"/>
    </xf>
    <xf numFmtId="0" fontId="10" fillId="0" borderId="9" xfId="0" quotePrefix="1" applyNumberFormat="1" applyFont="1" applyFill="1" applyBorder="1" applyAlignment="1" applyProtection="1">
      <alignment horizontal="center" vertical="top"/>
      <protection hidden="1"/>
    </xf>
    <xf numFmtId="14" fontId="7" fillId="0" borderId="0" xfId="0" applyNumberFormat="1" applyFont="1" applyFill="1" applyBorder="1" applyAlignment="1" applyProtection="1">
      <alignment horizontal="center" vertical="top" wrapText="1"/>
      <protection hidden="1"/>
    </xf>
    <xf numFmtId="1" fontId="10" fillId="0" borderId="0" xfId="0" applyNumberFormat="1" applyFont="1" applyFill="1" applyBorder="1" applyAlignment="1" applyProtection="1">
      <alignment horizontal="center" vertical="top"/>
      <protection hidden="1"/>
    </xf>
    <xf numFmtId="10" fontId="10" fillId="0" borderId="0" xfId="5" applyNumberFormat="1" applyFont="1" applyFill="1" applyBorder="1" applyAlignment="1" applyProtection="1">
      <alignment horizontal="center" vertical="top"/>
      <protection hidden="1"/>
    </xf>
    <xf numFmtId="0" fontId="10" fillId="0" borderId="0" xfId="0" applyNumberFormat="1" applyFont="1" applyFill="1" applyBorder="1" applyAlignment="1" applyProtection="1">
      <alignment horizontal="center" vertical="top"/>
      <protection hidden="1"/>
    </xf>
    <xf numFmtId="1" fontId="7" fillId="0" borderId="0" xfId="0" applyNumberFormat="1" applyFont="1" applyFill="1" applyBorder="1" applyAlignment="1" applyProtection="1">
      <alignment horizontal="center" vertical="top" wrapText="1"/>
      <protection hidden="1"/>
    </xf>
    <xf numFmtId="0" fontId="6" fillId="0" borderId="0" xfId="0" applyFont="1" applyFill="1" applyBorder="1" applyAlignment="1" applyProtection="1">
      <alignment vertical="top"/>
      <protection hidden="1"/>
    </xf>
    <xf numFmtId="0" fontId="9" fillId="0" borderId="7" xfId="0" applyFont="1" applyFill="1" applyBorder="1" applyAlignment="1" applyProtection="1">
      <alignment horizontal="right" vertical="top" wrapText="1"/>
      <protection hidden="1"/>
    </xf>
    <xf numFmtId="0" fontId="9" fillId="0" borderId="34" xfId="0" applyFont="1" applyFill="1" applyBorder="1" applyAlignment="1" applyProtection="1">
      <alignment horizontal="right" vertical="top" wrapText="1"/>
      <protection hidden="1"/>
    </xf>
    <xf numFmtId="10" fontId="10" fillId="0" borderId="58" xfId="5" applyNumberFormat="1" applyFont="1" applyFill="1" applyBorder="1" applyAlignment="1" applyProtection="1">
      <alignment horizontal="center" vertical="top"/>
      <protection hidden="1"/>
    </xf>
    <xf numFmtId="0" fontId="9" fillId="0" borderId="9" xfId="0" applyNumberFormat="1" applyFont="1" applyFill="1" applyBorder="1" applyAlignment="1" applyProtection="1">
      <alignment horizontal="center" vertical="top"/>
      <protection hidden="1"/>
    </xf>
    <xf numFmtId="0" fontId="10" fillId="0" borderId="9" xfId="0" applyNumberFormat="1" applyFont="1" applyFill="1" applyBorder="1" applyAlignment="1" applyProtection="1">
      <alignment horizontal="left" vertical="top" wrapText="1"/>
      <protection hidden="1"/>
    </xf>
    <xf numFmtId="0" fontId="10" fillId="0" borderId="9" xfId="0" applyNumberFormat="1" applyFont="1" applyFill="1" applyBorder="1" applyAlignment="1" applyProtection="1">
      <alignment horizontal="left" vertical="top"/>
      <protection hidden="1"/>
    </xf>
    <xf numFmtId="0" fontId="10" fillId="0" borderId="9" xfId="0" quotePrefix="1" applyNumberFormat="1" applyFont="1" applyFill="1" applyBorder="1" applyAlignment="1" applyProtection="1">
      <alignment horizontal="center" vertical="top" wrapText="1"/>
      <protection hidden="1"/>
    </xf>
    <xf numFmtId="0" fontId="10" fillId="0" borderId="9" xfId="0" applyNumberFormat="1" applyFont="1" applyFill="1" applyBorder="1" applyAlignment="1" applyProtection="1">
      <alignment horizontal="center" vertical="top" wrapText="1"/>
      <protection hidden="1"/>
    </xf>
    <xf numFmtId="0" fontId="19" fillId="0" borderId="9" xfId="0" applyNumberFormat="1" applyFont="1" applyFill="1" applyBorder="1" applyAlignment="1" applyProtection="1">
      <alignment horizontal="center" vertical="center"/>
      <protection hidden="1"/>
    </xf>
    <xf numFmtId="0" fontId="19" fillId="0" borderId="9" xfId="0" applyNumberFormat="1" applyFont="1" applyFill="1" applyBorder="1" applyAlignment="1" applyProtection="1">
      <alignment horizontal="center" vertical="center"/>
      <protection locked="0"/>
    </xf>
    <xf numFmtId="0" fontId="9" fillId="0" borderId="9" xfId="0" applyNumberFormat="1" applyFont="1" applyFill="1" applyBorder="1" applyAlignment="1" applyProtection="1">
      <alignment horizontal="center" vertical="top" wrapText="1"/>
      <protection hidden="1"/>
    </xf>
    <xf numFmtId="0" fontId="9" fillId="0" borderId="9" xfId="0" applyNumberFormat="1" applyFont="1" applyFill="1" applyBorder="1" applyAlignment="1" applyProtection="1">
      <alignment vertical="top"/>
      <protection hidden="1"/>
    </xf>
    <xf numFmtId="0" fontId="9" fillId="0" borderId="9" xfId="0" applyNumberFormat="1" applyFont="1" applyFill="1" applyBorder="1" applyAlignment="1" applyProtection="1">
      <alignment horizontal="left" vertical="top"/>
      <protection hidden="1"/>
    </xf>
    <xf numFmtId="0" fontId="18" fillId="18" borderId="4" xfId="0" applyFont="1" applyFill="1" applyBorder="1" applyAlignment="1" applyProtection="1">
      <alignment vertical="center" wrapText="1"/>
      <protection hidden="1"/>
    </xf>
    <xf numFmtId="0" fontId="18" fillId="18" borderId="11" xfId="0" applyFont="1" applyFill="1" applyBorder="1" applyAlignment="1" applyProtection="1">
      <alignment vertical="center" wrapText="1"/>
      <protection hidden="1"/>
    </xf>
    <xf numFmtId="0" fontId="10" fillId="0" borderId="16" xfId="5" applyNumberFormat="1" applyFont="1" applyFill="1" applyBorder="1" applyAlignment="1" applyProtection="1">
      <alignment horizontal="center" vertical="top"/>
      <protection hidden="1"/>
    </xf>
    <xf numFmtId="0" fontId="10" fillId="0" borderId="20" xfId="5" applyNumberFormat="1" applyFont="1" applyFill="1" applyBorder="1" applyAlignment="1" applyProtection="1">
      <alignment horizontal="center" vertical="top"/>
      <protection hidden="1"/>
    </xf>
    <xf numFmtId="0" fontId="10" fillId="0" borderId="29" xfId="5" applyNumberFormat="1" applyFont="1" applyFill="1" applyBorder="1" applyAlignment="1" applyProtection="1">
      <alignment horizontal="center" vertical="top"/>
      <protection hidden="1"/>
    </xf>
    <xf numFmtId="0" fontId="10" fillId="3" borderId="13" xfId="5" applyNumberFormat="1" applyFont="1" applyFill="1" applyBorder="1" applyAlignment="1" applyProtection="1">
      <alignment horizontal="center" vertical="top" wrapText="1"/>
      <protection hidden="1"/>
    </xf>
    <xf numFmtId="0" fontId="7" fillId="4" borderId="10" xfId="5" applyNumberFormat="1" applyFont="1" applyFill="1" applyBorder="1" applyAlignment="1" applyProtection="1">
      <alignment horizontal="center" vertical="top"/>
      <protection hidden="1"/>
    </xf>
    <xf numFmtId="0" fontId="7" fillId="4" borderId="0" xfId="5" applyNumberFormat="1" applyFont="1" applyFill="1" applyBorder="1" applyAlignment="1" applyProtection="1">
      <alignment horizontal="center" vertical="top"/>
      <protection hidden="1"/>
    </xf>
    <xf numFmtId="0" fontId="7" fillId="4" borderId="3" xfId="5" applyNumberFormat="1" applyFont="1" applyFill="1" applyBorder="1" applyAlignment="1" applyProtection="1">
      <alignment horizontal="center" vertical="top"/>
      <protection hidden="1"/>
    </xf>
    <xf numFmtId="0" fontId="10" fillId="5" borderId="13" xfId="5" applyNumberFormat="1" applyFont="1" applyFill="1" applyBorder="1" applyAlignment="1" applyProtection="1">
      <alignment horizontal="center" vertical="top"/>
      <protection hidden="1"/>
    </xf>
    <xf numFmtId="0" fontId="10" fillId="0" borderId="36" xfId="5" applyNumberFormat="1" applyFont="1" applyFill="1" applyBorder="1" applyAlignment="1" applyProtection="1">
      <alignment horizontal="center" vertical="top"/>
      <protection hidden="1"/>
    </xf>
    <xf numFmtId="0" fontId="7" fillId="6" borderId="10" xfId="5" applyNumberFormat="1" applyFont="1" applyFill="1" applyBorder="1" applyAlignment="1" applyProtection="1">
      <alignment horizontal="center" vertical="top"/>
      <protection hidden="1"/>
    </xf>
    <xf numFmtId="0" fontId="7" fillId="6" borderId="0" xfId="5" applyNumberFormat="1" applyFont="1" applyFill="1" applyBorder="1" applyAlignment="1" applyProtection="1">
      <alignment horizontal="center" vertical="top"/>
      <protection hidden="1"/>
    </xf>
    <xf numFmtId="0" fontId="9" fillId="0" borderId="9" xfId="5" applyNumberFormat="1" applyFont="1" applyFill="1" applyBorder="1" applyAlignment="1" applyProtection="1">
      <alignment horizontal="center" vertical="top"/>
      <protection locked="0"/>
    </xf>
    <xf numFmtId="0" fontId="9" fillId="0" borderId="36" xfId="5" applyNumberFormat="1" applyFont="1" applyFill="1" applyBorder="1" applyAlignment="1" applyProtection="1">
      <alignment horizontal="center" vertical="top"/>
      <protection locked="0"/>
    </xf>
    <xf numFmtId="0" fontId="7" fillId="8" borderId="0" xfId="5" applyNumberFormat="1" applyFont="1" applyFill="1" applyBorder="1" applyAlignment="1" applyProtection="1">
      <alignment horizontal="center" vertical="top"/>
      <protection hidden="1"/>
    </xf>
    <xf numFmtId="0" fontId="10" fillId="0" borderId="29" xfId="5" applyNumberFormat="1" applyFont="1" applyFill="1" applyBorder="1" applyAlignment="1" applyProtection="1">
      <alignment horizontal="center" vertical="top"/>
      <protection locked="0"/>
    </xf>
    <xf numFmtId="0" fontId="7" fillId="10" borderId="0" xfId="5" applyNumberFormat="1" applyFont="1" applyFill="1" applyBorder="1" applyAlignment="1" applyProtection="1">
      <alignment horizontal="center" vertical="top"/>
      <protection hidden="1"/>
    </xf>
    <xf numFmtId="0" fontId="10" fillId="0" borderId="25" xfId="5" applyNumberFormat="1" applyFont="1" applyFill="1" applyBorder="1" applyAlignment="1" applyProtection="1">
      <alignment horizontal="center" vertical="top"/>
      <protection hidden="1"/>
    </xf>
    <xf numFmtId="0" fontId="10" fillId="0" borderId="10" xfId="5" applyNumberFormat="1" applyFont="1" applyFill="1" applyBorder="1" applyAlignment="1" applyProtection="1">
      <alignment horizontal="center" vertical="top"/>
      <protection hidden="1"/>
    </xf>
    <xf numFmtId="0" fontId="7" fillId="3" borderId="13" xfId="0" applyFont="1" applyFill="1" applyBorder="1" applyAlignment="1" applyProtection="1">
      <alignment horizontal="left" vertical="top"/>
      <protection hidden="1"/>
    </xf>
    <xf numFmtId="1" fontId="10" fillId="0" borderId="6" xfId="0" applyNumberFormat="1" applyFont="1" applyFill="1" applyBorder="1" applyAlignment="1" applyProtection="1">
      <alignment horizontal="center" vertical="top"/>
      <protection hidden="1"/>
    </xf>
    <xf numFmtId="10" fontId="10" fillId="0" borderId="6" xfId="5" applyNumberFormat="1" applyFont="1" applyFill="1" applyBorder="1" applyAlignment="1" applyProtection="1">
      <alignment horizontal="center" vertical="top"/>
      <protection hidden="1"/>
    </xf>
    <xf numFmtId="0" fontId="10" fillId="0" borderId="6" xfId="0" applyFont="1" applyFill="1" applyBorder="1" applyAlignment="1" applyProtection="1">
      <alignment horizontal="center" vertical="top"/>
      <protection locked="0"/>
    </xf>
    <xf numFmtId="1" fontId="10" fillId="0" borderId="50" xfId="0" applyNumberFormat="1" applyFont="1" applyFill="1" applyBorder="1" applyAlignment="1" applyProtection="1">
      <alignment horizontal="center" vertical="top"/>
      <protection locked="0"/>
    </xf>
    <xf numFmtId="1" fontId="10" fillId="17" borderId="6" xfId="0" applyNumberFormat="1" applyFont="1" applyFill="1" applyBorder="1" applyAlignment="1" applyProtection="1">
      <alignment horizontal="center" vertical="top"/>
      <protection hidden="1"/>
    </xf>
    <xf numFmtId="0" fontId="9" fillId="0" borderId="9" xfId="0" applyFont="1" applyFill="1" applyBorder="1" applyAlignment="1" applyProtection="1">
      <alignment horizontal="center" vertical="top"/>
      <protection locked="0"/>
    </xf>
    <xf numFmtId="0" fontId="9" fillId="0" borderId="20" xfId="0" applyFont="1" applyFill="1" applyBorder="1" applyAlignment="1" applyProtection="1">
      <alignment horizontal="center" vertical="top"/>
      <protection locked="0"/>
    </xf>
    <xf numFmtId="1" fontId="10" fillId="3" borderId="13" xfId="0" applyNumberFormat="1" applyFont="1" applyFill="1" applyBorder="1" applyAlignment="1" applyProtection="1">
      <alignment horizontal="center" vertical="top" wrapText="1"/>
      <protection locked="0"/>
    </xf>
    <xf numFmtId="1" fontId="10" fillId="15" borderId="60" xfId="0" applyNumberFormat="1" applyFont="1" applyFill="1" applyBorder="1" applyAlignment="1" applyProtection="1">
      <alignment horizontal="center" vertical="top"/>
      <protection locked="0"/>
    </xf>
    <xf numFmtId="1" fontId="9" fillId="15" borderId="31" xfId="0" applyNumberFormat="1" applyFont="1" applyFill="1" applyBorder="1" applyAlignment="1" applyProtection="1">
      <alignment horizontal="center" vertical="top"/>
      <protection locked="0"/>
    </xf>
    <xf numFmtId="1" fontId="7" fillId="4" borderId="10" xfId="0" applyNumberFormat="1" applyFont="1" applyFill="1" applyBorder="1" applyAlignment="1" applyProtection="1">
      <alignment horizontal="center" vertical="top"/>
      <protection locked="0"/>
    </xf>
    <xf numFmtId="1" fontId="7" fillId="4" borderId="0" xfId="0" applyNumberFormat="1" applyFont="1" applyFill="1" applyBorder="1" applyAlignment="1" applyProtection="1">
      <alignment horizontal="center" vertical="top"/>
      <protection locked="0"/>
    </xf>
    <xf numFmtId="1" fontId="7" fillId="4" borderId="3" xfId="0" applyNumberFormat="1" applyFont="1" applyFill="1" applyBorder="1" applyAlignment="1" applyProtection="1">
      <alignment horizontal="center" vertical="top"/>
      <protection locked="0"/>
    </xf>
    <xf numFmtId="1" fontId="10" fillId="5" borderId="13" xfId="0" applyNumberFormat="1" applyFont="1" applyFill="1" applyBorder="1" applyAlignment="1" applyProtection="1">
      <alignment horizontal="center" vertical="top"/>
      <protection locked="0"/>
    </xf>
    <xf numFmtId="1" fontId="10" fillId="15" borderId="36" xfId="0" applyNumberFormat="1" applyFont="1" applyFill="1" applyBorder="1" applyAlignment="1" applyProtection="1">
      <alignment horizontal="center" vertical="top"/>
      <protection locked="0"/>
    </xf>
    <xf numFmtId="1" fontId="10" fillId="15" borderId="50" xfId="0" applyNumberFormat="1" applyFont="1" applyFill="1" applyBorder="1" applyAlignment="1" applyProtection="1">
      <alignment horizontal="center" vertical="top"/>
      <protection locked="0"/>
    </xf>
    <xf numFmtId="1" fontId="7" fillId="6" borderId="10" xfId="0" applyNumberFormat="1" applyFont="1" applyFill="1" applyBorder="1" applyAlignment="1" applyProtection="1">
      <alignment horizontal="center" vertical="top"/>
      <protection locked="0"/>
    </xf>
    <xf numFmtId="1" fontId="7" fillId="6" borderId="0" xfId="0" applyNumberFormat="1" applyFont="1" applyFill="1" applyBorder="1" applyAlignment="1" applyProtection="1">
      <alignment horizontal="center" vertical="top"/>
      <protection locked="0"/>
    </xf>
    <xf numFmtId="1" fontId="7" fillId="6" borderId="3" xfId="0" applyNumberFormat="1" applyFont="1" applyFill="1" applyBorder="1" applyAlignment="1" applyProtection="1">
      <alignment horizontal="center" vertical="top"/>
      <protection locked="0"/>
    </xf>
    <xf numFmtId="1" fontId="10" fillId="7" borderId="13" xfId="0" applyNumberFormat="1" applyFont="1" applyFill="1" applyBorder="1" applyAlignment="1" applyProtection="1">
      <alignment horizontal="center" vertical="top"/>
      <protection locked="0"/>
    </xf>
    <xf numFmtId="1" fontId="7" fillId="8" borderId="10" xfId="0" applyNumberFormat="1" applyFont="1" applyFill="1" applyBorder="1" applyAlignment="1" applyProtection="1">
      <alignment horizontal="center" vertical="top"/>
      <protection locked="0"/>
    </xf>
    <xf numFmtId="1" fontId="7" fillId="8" borderId="0" xfId="0" applyNumberFormat="1" applyFont="1" applyFill="1" applyBorder="1" applyAlignment="1" applyProtection="1">
      <alignment horizontal="center" vertical="top"/>
      <protection locked="0"/>
    </xf>
    <xf numFmtId="1" fontId="7" fillId="8" borderId="3" xfId="0" applyNumberFormat="1" applyFont="1" applyFill="1" applyBorder="1" applyAlignment="1" applyProtection="1">
      <alignment horizontal="center" vertical="top"/>
      <protection locked="0"/>
    </xf>
    <xf numFmtId="1" fontId="10" fillId="15" borderId="6" xfId="0" applyNumberFormat="1" applyFont="1" applyFill="1" applyBorder="1" applyAlignment="1" applyProtection="1">
      <alignment horizontal="center" vertical="top"/>
      <protection locked="0"/>
    </xf>
    <xf numFmtId="1" fontId="7" fillId="10" borderId="0" xfId="0" applyNumberFormat="1" applyFont="1" applyFill="1" applyBorder="1" applyAlignment="1" applyProtection="1">
      <alignment horizontal="center" vertical="top"/>
      <protection locked="0"/>
    </xf>
    <xf numFmtId="1" fontId="7" fillId="10" borderId="3" xfId="0" applyNumberFormat="1" applyFont="1" applyFill="1" applyBorder="1" applyAlignment="1" applyProtection="1">
      <alignment horizontal="center" vertical="top"/>
      <protection locked="0"/>
    </xf>
    <xf numFmtId="1" fontId="10" fillId="0" borderId="10" xfId="0" applyNumberFormat="1" applyFont="1" applyFill="1" applyBorder="1" applyAlignment="1" applyProtection="1">
      <alignment horizontal="center" vertical="top"/>
      <protection locked="0"/>
    </xf>
    <xf numFmtId="1" fontId="7" fillId="14" borderId="10" xfId="0" applyNumberFormat="1" applyFont="1" applyFill="1" applyBorder="1" applyAlignment="1" applyProtection="1">
      <alignment horizontal="center" vertical="top"/>
      <protection locked="0"/>
    </xf>
    <xf numFmtId="1" fontId="7" fillId="14" borderId="0" xfId="0" applyNumberFormat="1" applyFont="1" applyFill="1" applyBorder="1" applyAlignment="1" applyProtection="1">
      <alignment horizontal="center" vertical="top"/>
      <protection locked="0"/>
    </xf>
    <xf numFmtId="1" fontId="7" fillId="14" borderId="3" xfId="0" applyNumberFormat="1" applyFont="1" applyFill="1" applyBorder="1" applyAlignment="1" applyProtection="1">
      <alignment horizontal="center" vertical="top"/>
      <protection locked="0"/>
    </xf>
    <xf numFmtId="1" fontId="10" fillId="12" borderId="13" xfId="0" applyNumberFormat="1" applyFont="1" applyFill="1" applyBorder="1" applyAlignment="1" applyProtection="1">
      <alignment horizontal="center" vertical="top"/>
      <protection locked="0"/>
    </xf>
    <xf numFmtId="1" fontId="9" fillId="0" borderId="29" xfId="0" applyNumberFormat="1" applyFont="1" applyFill="1" applyBorder="1" applyAlignment="1" applyProtection="1">
      <alignment vertical="top"/>
      <protection hidden="1"/>
    </xf>
    <xf numFmtId="1" fontId="9" fillId="0" borderId="9" xfId="0" applyNumberFormat="1" applyFont="1" applyFill="1" applyBorder="1" applyAlignment="1" applyProtection="1">
      <alignment vertical="top"/>
      <protection hidden="1"/>
    </xf>
    <xf numFmtId="1" fontId="9" fillId="0" borderId="38" xfId="0" applyNumberFormat="1" applyFont="1" applyFill="1" applyBorder="1" applyAlignment="1" applyProtection="1">
      <alignment vertical="top"/>
      <protection hidden="1"/>
    </xf>
    <xf numFmtId="1" fontId="10" fillId="7" borderId="49" xfId="0" applyNumberFormat="1" applyFont="1" applyFill="1" applyBorder="1" applyAlignment="1" applyProtection="1">
      <alignment horizontal="center" vertical="top"/>
      <protection locked="0"/>
    </xf>
    <xf numFmtId="1" fontId="10" fillId="9" borderId="49" xfId="0" applyNumberFormat="1" applyFont="1" applyFill="1" applyBorder="1" applyAlignment="1" applyProtection="1">
      <alignment horizontal="center" vertical="top"/>
      <protection locked="0"/>
    </xf>
    <xf numFmtId="1" fontId="10" fillId="11" borderId="49" xfId="0" applyNumberFormat="1" applyFont="1" applyFill="1" applyBorder="1" applyAlignment="1" applyProtection="1">
      <alignment horizontal="center" vertical="top"/>
      <protection locked="0"/>
    </xf>
    <xf numFmtId="0" fontId="10" fillId="11" borderId="49" xfId="5" applyNumberFormat="1" applyFont="1" applyFill="1" applyBorder="1" applyAlignment="1" applyProtection="1">
      <alignment horizontal="center" vertical="top"/>
      <protection locked="0"/>
    </xf>
    <xf numFmtId="0" fontId="33" fillId="0" borderId="26" xfId="0" applyFont="1" applyFill="1" applyBorder="1" applyAlignment="1" applyProtection="1">
      <alignment horizontal="center" vertical="top" wrapText="1"/>
      <protection hidden="1"/>
    </xf>
    <xf numFmtId="0" fontId="10" fillId="0" borderId="50" xfId="5" applyNumberFormat="1" applyFont="1" applyFill="1" applyBorder="1" applyAlignment="1" applyProtection="1">
      <alignment horizontal="center" vertical="top"/>
      <protection hidden="1"/>
    </xf>
    <xf numFmtId="0" fontId="9" fillId="0" borderId="33" xfId="5" applyNumberFormat="1" applyFont="1" applyFill="1" applyBorder="1" applyAlignment="1" applyProtection="1">
      <alignment horizontal="center" vertical="top"/>
      <protection locked="0"/>
    </xf>
    <xf numFmtId="0" fontId="9" fillId="0" borderId="69" xfId="5" applyNumberFormat="1" applyFont="1" applyFill="1" applyBorder="1" applyAlignment="1" applyProtection="1">
      <alignment horizontal="center" vertical="top"/>
      <protection locked="0"/>
    </xf>
    <xf numFmtId="0" fontId="9" fillId="0" borderId="44" xfId="5" applyNumberFormat="1" applyFont="1" applyFill="1" applyBorder="1" applyAlignment="1" applyProtection="1">
      <alignment horizontal="center" vertical="top"/>
      <protection locked="0"/>
    </xf>
    <xf numFmtId="0" fontId="10" fillId="0" borderId="50" xfId="5" applyNumberFormat="1"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wrapText="1"/>
      <protection hidden="1"/>
    </xf>
    <xf numFmtId="0" fontId="7" fillId="18" borderId="11" xfId="0" applyFont="1" applyFill="1" applyBorder="1" applyAlignment="1" applyProtection="1">
      <alignment horizontal="center" vertical="center" wrapText="1"/>
      <protection hidden="1"/>
    </xf>
    <xf numFmtId="0" fontId="7" fillId="18" borderId="54" xfId="0" applyFont="1" applyFill="1" applyBorder="1" applyAlignment="1" applyProtection="1">
      <alignment horizontal="center" vertical="center" wrapText="1"/>
      <protection hidden="1"/>
    </xf>
    <xf numFmtId="0" fontId="7" fillId="0" borderId="54" xfId="0" applyFont="1" applyFill="1" applyBorder="1" applyAlignment="1" applyProtection="1">
      <alignment horizontal="center" vertical="center" wrapText="1"/>
      <protection hidden="1"/>
    </xf>
    <xf numFmtId="0" fontId="9" fillId="0" borderId="68" xfId="0" applyFont="1" applyFill="1" applyBorder="1" applyAlignment="1" applyProtection="1">
      <alignment horizontal="right" vertical="top" wrapText="1"/>
      <protection hidden="1"/>
    </xf>
    <xf numFmtId="0" fontId="7" fillId="0" borderId="0" xfId="0" applyFont="1" applyFill="1" applyAlignment="1" applyProtection="1">
      <alignment vertical="top"/>
      <protection locked="0"/>
    </xf>
    <xf numFmtId="0" fontId="4" fillId="0" borderId="0" xfId="0" applyFont="1" applyFill="1" applyAlignment="1" applyProtection="1">
      <alignment vertical="top"/>
      <protection locked="0"/>
    </xf>
    <xf numFmtId="0" fontId="26" fillId="0" borderId="10" xfId="0" applyFont="1" applyFill="1" applyBorder="1" applyAlignment="1" applyProtection="1">
      <alignment vertical="center" wrapText="1"/>
      <protection locked="0"/>
    </xf>
    <xf numFmtId="0" fontId="33" fillId="0" borderId="0" xfId="0" applyFont="1" applyFill="1" applyAlignment="1" applyProtection="1">
      <alignment vertical="top"/>
      <protection locked="0"/>
    </xf>
    <xf numFmtId="1" fontId="7" fillId="2" borderId="10" xfId="0" applyNumberFormat="1" applyFont="1" applyFill="1" applyBorder="1" applyAlignment="1" applyProtection="1">
      <alignment horizontal="center" vertical="top"/>
      <protection locked="0"/>
    </xf>
    <xf numFmtId="1" fontId="7" fillId="2" borderId="3" xfId="0" applyNumberFormat="1" applyFont="1" applyFill="1" applyBorder="1" applyAlignment="1" applyProtection="1">
      <alignment horizontal="center" vertical="top"/>
      <protection locked="0"/>
    </xf>
    <xf numFmtId="1" fontId="7" fillId="3" borderId="49" xfId="0" applyNumberFormat="1" applyFont="1" applyFill="1" applyBorder="1" applyAlignment="1" applyProtection="1">
      <alignment horizontal="center" vertical="top" wrapText="1"/>
      <protection locked="0"/>
    </xf>
    <xf numFmtId="1" fontId="10" fillId="17" borderId="16" xfId="0" applyNumberFormat="1" applyFont="1" applyFill="1" applyBorder="1" applyAlignment="1" applyProtection="1">
      <alignment horizontal="center" vertical="top"/>
      <protection locked="0"/>
    </xf>
    <xf numFmtId="1" fontId="9" fillId="17" borderId="31" xfId="0" applyNumberFormat="1" applyFont="1" applyFill="1" applyBorder="1" applyAlignment="1" applyProtection="1">
      <alignment horizontal="center" vertical="top"/>
      <protection locked="0"/>
    </xf>
    <xf numFmtId="1" fontId="10" fillId="17" borderId="36" xfId="0" applyNumberFormat="1" applyFont="1" applyFill="1" applyBorder="1" applyAlignment="1" applyProtection="1">
      <alignment horizontal="center" vertical="top"/>
      <protection locked="0"/>
    </xf>
    <xf numFmtId="1" fontId="10" fillId="17" borderId="50" xfId="0" applyNumberFormat="1" applyFont="1" applyFill="1" applyBorder="1" applyAlignment="1" applyProtection="1">
      <alignment horizontal="center" vertical="top"/>
      <protection locked="0"/>
    </xf>
    <xf numFmtId="1" fontId="10" fillId="17" borderId="25" xfId="0" applyNumberFormat="1" applyFont="1" applyFill="1" applyBorder="1" applyAlignment="1" applyProtection="1">
      <alignment horizontal="center" vertical="top"/>
      <protection locked="0"/>
    </xf>
    <xf numFmtId="0" fontId="10" fillId="0" borderId="0" xfId="0" applyFont="1" applyFill="1" applyAlignment="1" applyProtection="1">
      <alignment vertical="top"/>
      <protection locked="0"/>
    </xf>
    <xf numFmtId="1" fontId="13" fillId="17" borderId="50" xfId="0" applyNumberFormat="1" applyFont="1" applyFill="1" applyBorder="1" applyAlignment="1" applyProtection="1">
      <alignment horizontal="center" vertical="top"/>
      <protection hidden="1"/>
    </xf>
    <xf numFmtId="1" fontId="21" fillId="17" borderId="33" xfId="0" applyNumberFormat="1" applyFont="1" applyFill="1" applyBorder="1" applyAlignment="1" applyProtection="1">
      <alignment horizontal="center" vertical="top"/>
      <protection locked="0"/>
    </xf>
    <xf numFmtId="1" fontId="10" fillId="0" borderId="25" xfId="0" applyNumberFormat="1" applyFont="1" applyFill="1" applyBorder="1" applyAlignment="1" applyProtection="1">
      <alignment horizontal="center" vertical="top"/>
      <protection locked="0"/>
    </xf>
    <xf numFmtId="10" fontId="10" fillId="0" borderId="25" xfId="5" applyNumberFormat="1" applyFont="1" applyFill="1" applyBorder="1" applyAlignment="1" applyProtection="1">
      <alignment horizontal="center" vertical="top"/>
      <protection locked="0"/>
    </xf>
    <xf numFmtId="0" fontId="10" fillId="0" borderId="25" xfId="0" applyFont="1" applyFill="1" applyBorder="1" applyAlignment="1" applyProtection="1">
      <alignment horizontal="center" vertical="top"/>
      <protection hidden="1"/>
    </xf>
    <xf numFmtId="165" fontId="33" fillId="2" borderId="0" xfId="5" applyNumberFormat="1" applyFont="1" applyFill="1" applyBorder="1" applyAlignment="1" applyProtection="1">
      <alignment horizontal="center" vertical="top"/>
      <protection hidden="1"/>
    </xf>
    <xf numFmtId="165" fontId="33" fillId="4" borderId="0" xfId="5" applyNumberFormat="1" applyFont="1" applyFill="1" applyBorder="1" applyAlignment="1" applyProtection="1">
      <alignment horizontal="center" vertical="top"/>
      <protection hidden="1"/>
    </xf>
    <xf numFmtId="165" fontId="33" fillId="6" borderId="0" xfId="5" applyNumberFormat="1" applyFont="1" applyFill="1" applyBorder="1" applyAlignment="1" applyProtection="1">
      <alignment horizontal="center" vertical="top"/>
      <protection hidden="1"/>
    </xf>
    <xf numFmtId="165" fontId="33" fillId="8" borderId="0" xfId="5" applyNumberFormat="1" applyFont="1" applyFill="1" applyBorder="1" applyAlignment="1" applyProtection="1">
      <alignment horizontal="center" vertical="top"/>
      <protection hidden="1"/>
    </xf>
    <xf numFmtId="165" fontId="33" fillId="10" borderId="0" xfId="5" applyNumberFormat="1" applyFont="1" applyFill="1" applyBorder="1" applyAlignment="1" applyProtection="1">
      <alignment horizontal="center" vertical="top"/>
      <protection hidden="1"/>
    </xf>
    <xf numFmtId="0" fontId="7" fillId="0" borderId="5" xfId="0" applyFont="1" applyFill="1" applyBorder="1" applyAlignment="1" applyProtection="1">
      <alignment horizontal="center" vertical="top" wrapText="1"/>
      <protection hidden="1"/>
    </xf>
    <xf numFmtId="0" fontId="26" fillId="0" borderId="26"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top" wrapText="1"/>
      <protection hidden="1"/>
    </xf>
    <xf numFmtId="10" fontId="10" fillId="0" borderId="16" xfId="0" applyNumberFormat="1" applyFont="1" applyFill="1" applyBorder="1" applyAlignment="1" applyProtection="1">
      <alignment horizontal="center" vertical="top"/>
      <protection hidden="1"/>
    </xf>
    <xf numFmtId="1" fontId="9" fillId="19" borderId="33" xfId="0" applyNumberFormat="1" applyFont="1" applyFill="1" applyBorder="1" applyAlignment="1" applyProtection="1">
      <alignment horizontal="center" vertical="top"/>
      <protection locked="0"/>
    </xf>
    <xf numFmtId="1" fontId="10" fillId="19" borderId="50" xfId="0" applyNumberFormat="1" applyFont="1" applyFill="1" applyBorder="1" applyAlignment="1" applyProtection="1">
      <alignment horizontal="center" vertical="top"/>
      <protection hidden="1"/>
    </xf>
    <xf numFmtId="1" fontId="9" fillId="19" borderId="47" xfId="0" applyNumberFormat="1" applyFont="1" applyFill="1" applyBorder="1" applyAlignment="1" applyProtection="1">
      <alignment horizontal="center" vertical="top"/>
      <protection locked="0"/>
    </xf>
    <xf numFmtId="1" fontId="10" fillId="19" borderId="29" xfId="0" applyNumberFormat="1" applyFont="1" applyFill="1" applyBorder="1" applyAlignment="1" applyProtection="1">
      <alignment horizontal="center" vertical="top"/>
      <protection locked="0"/>
    </xf>
    <xf numFmtId="1" fontId="7" fillId="10" borderId="10" xfId="0" applyNumberFormat="1" applyFont="1" applyFill="1" applyBorder="1" applyAlignment="1" applyProtection="1">
      <alignment horizontal="center" vertical="top"/>
      <protection hidden="1"/>
    </xf>
    <xf numFmtId="10" fontId="10" fillId="15" borderId="16" xfId="0" applyNumberFormat="1" applyFont="1" applyFill="1" applyBorder="1" applyAlignment="1" applyProtection="1">
      <alignment horizontal="center" vertical="top"/>
      <protection locked="0"/>
    </xf>
    <xf numFmtId="10" fontId="10" fillId="15" borderId="20" xfId="0" applyNumberFormat="1" applyFont="1" applyFill="1" applyBorder="1" applyAlignment="1" applyProtection="1">
      <alignment horizontal="center" vertical="top"/>
      <protection locked="0"/>
    </xf>
    <xf numFmtId="10" fontId="10" fillId="15" borderId="29" xfId="0" applyNumberFormat="1" applyFont="1" applyFill="1" applyBorder="1" applyAlignment="1" applyProtection="1">
      <alignment horizontal="center" vertical="top"/>
      <protection locked="0"/>
    </xf>
    <xf numFmtId="10" fontId="10" fillId="3" borderId="13" xfId="0" applyNumberFormat="1" applyFont="1" applyFill="1" applyBorder="1" applyAlignment="1" applyProtection="1">
      <alignment horizontal="center" vertical="top" wrapText="1"/>
      <protection locked="0"/>
    </xf>
    <xf numFmtId="10" fontId="10" fillId="15" borderId="60" xfId="0" applyNumberFormat="1" applyFont="1" applyFill="1" applyBorder="1" applyAlignment="1" applyProtection="1">
      <alignment horizontal="center" vertical="top"/>
      <protection locked="0"/>
    </xf>
    <xf numFmtId="10" fontId="9" fillId="15" borderId="31" xfId="0" applyNumberFormat="1" applyFont="1" applyFill="1" applyBorder="1" applyAlignment="1" applyProtection="1">
      <alignment horizontal="center" vertical="top"/>
      <protection locked="0"/>
    </xf>
    <xf numFmtId="10" fontId="9" fillId="15" borderId="33" xfId="0" applyNumberFormat="1" applyFont="1" applyFill="1" applyBorder="1" applyAlignment="1" applyProtection="1">
      <alignment horizontal="center" vertical="top"/>
      <protection locked="0"/>
    </xf>
    <xf numFmtId="10" fontId="7" fillId="4" borderId="10" xfId="0" applyNumberFormat="1" applyFont="1" applyFill="1" applyBorder="1" applyAlignment="1" applyProtection="1">
      <alignment horizontal="center" vertical="top"/>
      <protection locked="0"/>
    </xf>
    <xf numFmtId="10" fontId="7" fillId="4" borderId="0" xfId="0" applyNumberFormat="1" applyFont="1" applyFill="1" applyBorder="1" applyAlignment="1" applyProtection="1">
      <alignment horizontal="center" vertical="top"/>
      <protection locked="0"/>
    </xf>
    <xf numFmtId="10" fontId="7" fillId="4" borderId="3" xfId="0" applyNumberFormat="1" applyFont="1" applyFill="1" applyBorder="1" applyAlignment="1" applyProtection="1">
      <alignment horizontal="center" vertical="top"/>
      <protection locked="0"/>
    </xf>
    <xf numFmtId="10" fontId="10" fillId="5" borderId="13" xfId="0" applyNumberFormat="1" applyFont="1" applyFill="1" applyBorder="1" applyAlignment="1" applyProtection="1">
      <alignment horizontal="center" vertical="top"/>
      <protection locked="0"/>
    </xf>
    <xf numFmtId="10" fontId="10" fillId="15" borderId="36" xfId="0" applyNumberFormat="1" applyFont="1" applyFill="1" applyBorder="1" applyAlignment="1" applyProtection="1">
      <alignment horizontal="center" vertical="top"/>
      <protection locked="0"/>
    </xf>
    <xf numFmtId="10" fontId="10" fillId="15" borderId="50" xfId="0" applyNumberFormat="1" applyFont="1" applyFill="1" applyBorder="1" applyAlignment="1" applyProtection="1">
      <alignment horizontal="center" vertical="top"/>
      <protection locked="0"/>
    </xf>
    <xf numFmtId="10" fontId="7" fillId="6" borderId="10" xfId="0" applyNumberFormat="1" applyFont="1" applyFill="1" applyBorder="1" applyAlignment="1" applyProtection="1">
      <alignment horizontal="center" vertical="top"/>
      <protection locked="0"/>
    </xf>
    <xf numFmtId="10" fontId="7" fillId="6" borderId="0" xfId="0" applyNumberFormat="1" applyFont="1" applyFill="1" applyBorder="1" applyAlignment="1" applyProtection="1">
      <alignment horizontal="center" vertical="top"/>
      <protection locked="0"/>
    </xf>
    <xf numFmtId="10" fontId="7" fillId="6" borderId="3" xfId="0" applyNumberFormat="1" applyFont="1" applyFill="1" applyBorder="1" applyAlignment="1" applyProtection="1">
      <alignment horizontal="center" vertical="top"/>
      <protection locked="0"/>
    </xf>
    <xf numFmtId="10" fontId="10" fillId="7" borderId="13" xfId="0" applyNumberFormat="1" applyFont="1" applyFill="1" applyBorder="1" applyAlignment="1" applyProtection="1">
      <alignment horizontal="center" vertical="top"/>
      <protection locked="0"/>
    </xf>
    <xf numFmtId="10" fontId="9" fillId="15" borderId="44" xfId="0" applyNumberFormat="1" applyFont="1" applyFill="1" applyBorder="1" applyAlignment="1" applyProtection="1">
      <alignment horizontal="center" vertical="top"/>
      <protection locked="0"/>
    </xf>
    <xf numFmtId="10" fontId="9" fillId="15" borderId="47" xfId="0" applyNumberFormat="1" applyFont="1" applyFill="1" applyBorder="1" applyAlignment="1" applyProtection="1">
      <alignment horizontal="center" vertical="top"/>
      <protection locked="0"/>
    </xf>
    <xf numFmtId="10" fontId="10" fillId="7" borderId="49" xfId="0" applyNumberFormat="1" applyFont="1" applyFill="1" applyBorder="1" applyAlignment="1" applyProtection="1">
      <alignment horizontal="center" vertical="top"/>
      <protection locked="0"/>
    </xf>
    <xf numFmtId="10" fontId="7" fillId="8" borderId="10" xfId="0" applyNumberFormat="1" applyFont="1" applyFill="1" applyBorder="1" applyAlignment="1" applyProtection="1">
      <alignment horizontal="center" vertical="top"/>
      <protection locked="0"/>
    </xf>
    <xf numFmtId="10" fontId="7" fillId="8" borderId="0" xfId="0" applyNumberFormat="1" applyFont="1" applyFill="1" applyBorder="1" applyAlignment="1" applyProtection="1">
      <alignment horizontal="center" vertical="top"/>
      <protection locked="0"/>
    </xf>
    <xf numFmtId="10" fontId="7" fillId="8" borderId="3" xfId="0" applyNumberFormat="1" applyFont="1" applyFill="1" applyBorder="1" applyAlignment="1" applyProtection="1">
      <alignment horizontal="center" vertical="top"/>
      <protection locked="0"/>
    </xf>
    <xf numFmtId="10" fontId="10" fillId="9" borderId="49" xfId="0" applyNumberFormat="1" applyFont="1" applyFill="1" applyBorder="1" applyAlignment="1" applyProtection="1">
      <alignment horizontal="center" vertical="top"/>
      <protection locked="0"/>
    </xf>
    <xf numFmtId="10" fontId="10" fillId="15" borderId="6" xfId="0" applyNumberFormat="1" applyFont="1" applyFill="1" applyBorder="1" applyAlignment="1" applyProtection="1">
      <alignment horizontal="center" vertical="top"/>
      <protection locked="0"/>
    </xf>
    <xf numFmtId="10" fontId="10" fillId="15" borderId="25" xfId="0" applyNumberFormat="1" applyFont="1" applyFill="1" applyBorder="1" applyAlignment="1" applyProtection="1">
      <alignment horizontal="center" vertical="top"/>
      <protection locked="0"/>
    </xf>
    <xf numFmtId="10" fontId="7" fillId="10" borderId="0" xfId="0" applyNumberFormat="1" applyFont="1" applyFill="1" applyBorder="1" applyAlignment="1" applyProtection="1">
      <alignment horizontal="center" vertical="top"/>
      <protection locked="0"/>
    </xf>
    <xf numFmtId="10" fontId="7" fillId="10" borderId="3" xfId="0" applyNumberFormat="1" applyFont="1" applyFill="1" applyBorder="1" applyAlignment="1" applyProtection="1">
      <alignment horizontal="center" vertical="top"/>
      <protection locked="0"/>
    </xf>
    <xf numFmtId="10" fontId="10" fillId="11" borderId="49" xfId="0" applyNumberFormat="1" applyFont="1" applyFill="1" applyBorder="1" applyAlignment="1" applyProtection="1">
      <alignment horizontal="center" vertical="top"/>
      <protection locked="0"/>
    </xf>
    <xf numFmtId="10" fontId="10" fillId="11" borderId="49" xfId="5" applyNumberFormat="1" applyFont="1" applyFill="1" applyBorder="1" applyAlignment="1" applyProtection="1">
      <alignment horizontal="center" vertical="top"/>
      <protection locked="0"/>
    </xf>
    <xf numFmtId="10" fontId="10" fillId="0" borderId="10" xfId="0" applyNumberFormat="1" applyFont="1" applyFill="1" applyBorder="1" applyAlignment="1" applyProtection="1">
      <alignment horizontal="center" vertical="top"/>
      <protection locked="0"/>
    </xf>
    <xf numFmtId="10" fontId="7" fillId="14" borderId="10" xfId="0" applyNumberFormat="1" applyFont="1" applyFill="1" applyBorder="1" applyAlignment="1" applyProtection="1">
      <alignment horizontal="center" vertical="top"/>
      <protection locked="0"/>
    </xf>
    <xf numFmtId="10" fontId="7" fillId="14" borderId="0" xfId="0" applyNumberFormat="1" applyFont="1" applyFill="1" applyBorder="1" applyAlignment="1" applyProtection="1">
      <alignment horizontal="center" vertical="top"/>
      <protection locked="0"/>
    </xf>
    <xf numFmtId="10" fontId="7" fillId="14" borderId="3" xfId="0" applyNumberFormat="1" applyFont="1" applyFill="1" applyBorder="1" applyAlignment="1" applyProtection="1">
      <alignment horizontal="center" vertical="top"/>
      <protection locked="0"/>
    </xf>
    <xf numFmtId="10" fontId="10" fillId="12" borderId="13" xfId="0" applyNumberFormat="1" applyFont="1" applyFill="1" applyBorder="1" applyAlignment="1" applyProtection="1">
      <alignment horizontal="center" vertical="top"/>
      <protection locked="0"/>
    </xf>
    <xf numFmtId="14" fontId="12" fillId="0" borderId="11" xfId="0" applyNumberFormat="1" applyFont="1" applyFill="1" applyBorder="1" applyAlignment="1" applyProtection="1">
      <alignment horizontal="center" vertical="center" wrapText="1"/>
      <protection hidden="1"/>
    </xf>
    <xf numFmtId="0" fontId="18" fillId="0" borderId="11" xfId="0" applyFont="1" applyFill="1" applyBorder="1" applyAlignment="1" applyProtection="1">
      <alignment vertical="center" wrapText="1"/>
      <protection locked="0"/>
    </xf>
    <xf numFmtId="0" fontId="7" fillId="0" borderId="0" xfId="0" applyFont="1" applyFill="1" applyAlignment="1" applyProtection="1">
      <alignment vertical="top"/>
      <protection locked="0" hidden="1"/>
    </xf>
    <xf numFmtId="0" fontId="4" fillId="0" borderId="0" xfId="0" applyFont="1" applyFill="1" applyAlignment="1" applyProtection="1">
      <alignment vertical="top"/>
      <protection locked="0" hidden="1"/>
    </xf>
    <xf numFmtId="0" fontId="18" fillId="18" borderId="6" xfId="0" applyFont="1" applyFill="1" applyBorder="1" applyAlignment="1" applyProtection="1">
      <alignment horizontal="center" vertical="center" wrapText="1"/>
      <protection locked="0" hidden="1"/>
    </xf>
    <xf numFmtId="0" fontId="26" fillId="0" borderId="10" xfId="0" applyFont="1" applyFill="1" applyBorder="1" applyAlignment="1" applyProtection="1">
      <alignment vertical="center" wrapText="1"/>
      <protection locked="0" hidden="1"/>
    </xf>
    <xf numFmtId="0" fontId="26" fillId="0" borderId="0" xfId="0" applyFont="1" applyFill="1" applyBorder="1" applyAlignment="1" applyProtection="1">
      <alignment vertical="top" wrapText="1"/>
      <protection locked="0" hidden="1"/>
    </xf>
    <xf numFmtId="1" fontId="7" fillId="2" borderId="10" xfId="0" applyNumberFormat="1" applyFont="1" applyFill="1" applyBorder="1" applyAlignment="1" applyProtection="1">
      <alignment horizontal="center" vertical="top"/>
      <protection locked="0" hidden="1"/>
    </xf>
    <xf numFmtId="1" fontId="7" fillId="2" borderId="0" xfId="0" applyNumberFormat="1" applyFont="1" applyFill="1" applyBorder="1" applyAlignment="1" applyProtection="1">
      <alignment horizontal="center" vertical="top"/>
      <protection locked="0" hidden="1"/>
    </xf>
    <xf numFmtId="0" fontId="7" fillId="3" borderId="13" xfId="0" applyFont="1" applyFill="1" applyBorder="1" applyAlignment="1" applyProtection="1">
      <alignment horizontal="left" vertical="top"/>
      <protection locked="0" hidden="1"/>
    </xf>
    <xf numFmtId="0" fontId="7" fillId="0" borderId="14" xfId="0" applyNumberFormat="1" applyFont="1" applyFill="1" applyBorder="1" applyAlignment="1" applyProtection="1">
      <alignment horizontal="center" vertical="top" wrapText="1"/>
      <protection locked="0" hidden="1"/>
    </xf>
    <xf numFmtId="0" fontId="7" fillId="0" borderId="18" xfId="0" applyFont="1" applyFill="1" applyBorder="1" applyAlignment="1" applyProtection="1">
      <alignment horizontal="center" vertical="top" wrapText="1"/>
      <protection locked="0" hidden="1"/>
    </xf>
    <xf numFmtId="0" fontId="7" fillId="0" borderId="23" xfId="0" applyFont="1" applyFill="1" applyBorder="1" applyAlignment="1" applyProtection="1">
      <alignment horizontal="center" vertical="top" wrapText="1"/>
      <protection locked="0" hidden="1"/>
    </xf>
    <xf numFmtId="0" fontId="7" fillId="3" borderId="12" xfId="0" applyFont="1" applyFill="1" applyBorder="1" applyAlignment="1" applyProtection="1">
      <alignment horizontal="left" vertical="top"/>
      <protection locked="0" hidden="1"/>
    </xf>
    <xf numFmtId="0" fontId="8" fillId="4" borderId="4" xfId="0" applyFont="1" applyFill="1" applyBorder="1" applyAlignment="1" applyProtection="1">
      <alignment vertical="top"/>
      <protection locked="0" hidden="1"/>
    </xf>
    <xf numFmtId="0" fontId="8" fillId="4" borderId="11" xfId="0" applyFont="1" applyFill="1" applyBorder="1" applyAlignment="1" applyProtection="1">
      <alignment vertical="top"/>
      <protection locked="0" hidden="1"/>
    </xf>
    <xf numFmtId="0" fontId="7" fillId="5" borderId="12" xfId="0" applyFont="1" applyFill="1" applyBorder="1" applyAlignment="1" applyProtection="1">
      <alignment vertical="top"/>
      <protection locked="0" hidden="1"/>
    </xf>
    <xf numFmtId="0" fontId="7" fillId="5" borderId="12" xfId="0" applyFont="1" applyFill="1" applyBorder="1" applyAlignment="1" applyProtection="1">
      <alignment horizontal="left" vertical="top"/>
      <protection locked="0" hidden="1"/>
    </xf>
    <xf numFmtId="0" fontId="8" fillId="6" borderId="11" xfId="0" applyFont="1" applyFill="1" applyBorder="1" applyAlignment="1" applyProtection="1">
      <alignment vertical="top"/>
      <protection locked="0" hidden="1"/>
    </xf>
    <xf numFmtId="0" fontId="7" fillId="7" borderId="12" xfId="0" applyFont="1" applyFill="1" applyBorder="1" applyAlignment="1" applyProtection="1">
      <alignment vertical="top"/>
      <protection locked="0" hidden="1"/>
    </xf>
    <xf numFmtId="0" fontId="22" fillId="0" borderId="7" xfId="0" applyFont="1" applyBorder="1" applyAlignment="1" applyProtection="1">
      <alignment horizontal="center" vertical="top" wrapText="1"/>
      <protection locked="0" hidden="1"/>
    </xf>
    <xf numFmtId="0" fontId="22" fillId="0" borderId="34" xfId="0" applyFont="1" applyBorder="1" applyAlignment="1" applyProtection="1">
      <alignment horizontal="center" vertical="top" wrapText="1"/>
      <protection locked="0" hidden="1"/>
    </xf>
    <xf numFmtId="0" fontId="8" fillId="8" borderId="4" xfId="0" applyFont="1" applyFill="1" applyBorder="1" applyAlignment="1" applyProtection="1">
      <alignment vertical="top"/>
      <protection locked="0" hidden="1"/>
    </xf>
    <xf numFmtId="0" fontId="8" fillId="8" borderId="11" xfId="0" applyFont="1" applyFill="1" applyBorder="1" applyAlignment="1" applyProtection="1">
      <alignment vertical="top"/>
      <protection locked="0" hidden="1"/>
    </xf>
    <xf numFmtId="0" fontId="7" fillId="9" borderId="12" xfId="0" applyFont="1" applyFill="1" applyBorder="1" applyAlignment="1" applyProtection="1">
      <alignment vertical="top"/>
      <protection locked="0" hidden="1"/>
    </xf>
    <xf numFmtId="0" fontId="7" fillId="0" borderId="27" xfId="0" applyFont="1" applyFill="1" applyBorder="1" applyAlignment="1" applyProtection="1">
      <alignment horizontal="center" vertical="top" wrapText="1"/>
      <protection locked="0" hidden="1"/>
    </xf>
    <xf numFmtId="0" fontId="8" fillId="10" borderId="0" xfId="0" applyFont="1" applyFill="1" applyBorder="1" applyAlignment="1" applyProtection="1">
      <alignment vertical="top"/>
      <protection locked="0" hidden="1"/>
    </xf>
    <xf numFmtId="0" fontId="7" fillId="11" borderId="12" xfId="0" applyFont="1" applyFill="1" applyBorder="1" applyAlignment="1" applyProtection="1">
      <alignment vertical="top"/>
      <protection locked="0" hidden="1"/>
    </xf>
    <xf numFmtId="0" fontId="10" fillId="0" borderId="10" xfId="0" applyFont="1" applyFill="1" applyBorder="1" applyAlignment="1" applyProtection="1">
      <alignment horizontal="center" vertical="top" wrapText="1"/>
      <protection locked="0" hidden="1"/>
    </xf>
    <xf numFmtId="0" fontId="7" fillId="12" borderId="12" xfId="0" applyFont="1" applyFill="1" applyBorder="1" applyAlignment="1" applyProtection="1">
      <alignment vertical="top"/>
      <protection locked="0" hidden="1"/>
    </xf>
    <xf numFmtId="0" fontId="10" fillId="0" borderId="0" xfId="0" applyFont="1" applyFill="1" applyAlignment="1" applyProtection="1">
      <alignment vertical="top"/>
      <protection locked="0" hidden="1"/>
    </xf>
    <xf numFmtId="0" fontId="7" fillId="18" borderId="47" xfId="0" applyFont="1" applyFill="1" applyBorder="1" applyAlignment="1" applyProtection="1">
      <alignment horizontal="center" vertical="center" wrapText="1"/>
      <protection locked="0" hidden="1"/>
    </xf>
    <xf numFmtId="0" fontId="7" fillId="3" borderId="13" xfId="0" applyFont="1" applyFill="1" applyBorder="1" applyAlignment="1" applyProtection="1">
      <alignment horizontal="left" vertical="top" wrapText="1"/>
      <protection locked="0" hidden="1"/>
    </xf>
    <xf numFmtId="1" fontId="7" fillId="3" borderId="13" xfId="0" applyNumberFormat="1" applyFont="1" applyFill="1" applyBorder="1" applyAlignment="1" applyProtection="1">
      <alignment horizontal="center" vertical="top" wrapText="1"/>
      <protection locked="0" hidden="1"/>
    </xf>
    <xf numFmtId="0" fontId="10" fillId="0" borderId="16" xfId="5" applyNumberFormat="1" applyFont="1" applyFill="1" applyBorder="1" applyAlignment="1" applyProtection="1">
      <alignment horizontal="center" vertical="top"/>
      <protection locked="0" hidden="1"/>
    </xf>
    <xf numFmtId="0" fontId="10" fillId="0" borderId="20" xfId="5" applyNumberFormat="1" applyFont="1" applyFill="1" applyBorder="1" applyAlignment="1" applyProtection="1">
      <alignment horizontal="center" vertical="top"/>
      <protection locked="0" hidden="1"/>
    </xf>
    <xf numFmtId="0" fontId="10" fillId="0" borderId="29" xfId="5" applyNumberFormat="1" applyFont="1" applyFill="1" applyBorder="1" applyAlignment="1" applyProtection="1">
      <alignment horizontal="center" vertical="top"/>
      <protection locked="0" hidden="1"/>
    </xf>
    <xf numFmtId="0" fontId="10" fillId="3" borderId="13" xfId="5" applyNumberFormat="1" applyFont="1" applyFill="1" applyBorder="1" applyAlignment="1" applyProtection="1">
      <alignment horizontal="center" vertical="top" wrapText="1"/>
      <protection locked="0" hidden="1"/>
    </xf>
    <xf numFmtId="0" fontId="10" fillId="0" borderId="9" xfId="5" applyNumberFormat="1" applyFont="1" applyFill="1" applyBorder="1" applyAlignment="1" applyProtection="1">
      <alignment horizontal="center" vertical="top"/>
      <protection locked="0" hidden="1"/>
    </xf>
    <xf numFmtId="0" fontId="7" fillId="4" borderId="10" xfId="5" applyNumberFormat="1" applyFont="1" applyFill="1" applyBorder="1" applyAlignment="1" applyProtection="1">
      <alignment horizontal="center" vertical="top"/>
      <protection locked="0" hidden="1"/>
    </xf>
    <xf numFmtId="0" fontId="7" fillId="4" borderId="3" xfId="5" applyNumberFormat="1" applyFont="1" applyFill="1" applyBorder="1" applyAlignment="1" applyProtection="1">
      <alignment horizontal="center" vertical="top"/>
      <protection locked="0" hidden="1"/>
    </xf>
    <xf numFmtId="0" fontId="10" fillId="5" borderId="13" xfId="5" applyNumberFormat="1" applyFont="1" applyFill="1" applyBorder="1" applyAlignment="1" applyProtection="1">
      <alignment horizontal="center" vertical="top"/>
      <protection locked="0" hidden="1"/>
    </xf>
    <xf numFmtId="0" fontId="10" fillId="0" borderId="36" xfId="5" applyNumberFormat="1" applyFont="1" applyFill="1" applyBorder="1" applyAlignment="1" applyProtection="1">
      <alignment horizontal="center" vertical="top"/>
      <protection locked="0" hidden="1"/>
    </xf>
    <xf numFmtId="0" fontId="7" fillId="6" borderId="3" xfId="5" applyNumberFormat="1" applyFont="1" applyFill="1" applyBorder="1" applyAlignment="1" applyProtection="1">
      <alignment horizontal="center" vertical="top"/>
      <protection locked="0" hidden="1"/>
    </xf>
    <xf numFmtId="0" fontId="10" fillId="7" borderId="13" xfId="5" applyNumberFormat="1" applyFont="1" applyFill="1" applyBorder="1" applyAlignment="1" applyProtection="1">
      <alignment horizontal="center" vertical="top"/>
      <protection locked="0" hidden="1"/>
    </xf>
    <xf numFmtId="0" fontId="7" fillId="8" borderId="10" xfId="5" applyNumberFormat="1" applyFont="1" applyFill="1" applyBorder="1" applyAlignment="1" applyProtection="1">
      <alignment horizontal="center" vertical="top"/>
      <protection locked="0" hidden="1"/>
    </xf>
    <xf numFmtId="0" fontId="7" fillId="8" borderId="3" xfId="5" applyNumberFormat="1" applyFont="1" applyFill="1" applyBorder="1" applyAlignment="1" applyProtection="1">
      <alignment horizontal="center" vertical="top"/>
      <protection locked="0" hidden="1"/>
    </xf>
    <xf numFmtId="0" fontId="10" fillId="9" borderId="13" xfId="5" applyNumberFormat="1" applyFont="1" applyFill="1" applyBorder="1" applyAlignment="1" applyProtection="1">
      <alignment horizontal="center" vertical="top"/>
      <protection locked="0" hidden="1"/>
    </xf>
    <xf numFmtId="0" fontId="7" fillId="10" borderId="0" xfId="5" applyNumberFormat="1" applyFont="1" applyFill="1" applyBorder="1" applyAlignment="1" applyProtection="1">
      <alignment horizontal="center" vertical="top"/>
      <protection locked="0" hidden="1"/>
    </xf>
    <xf numFmtId="0" fontId="7" fillId="10" borderId="3" xfId="5" applyNumberFormat="1" applyFont="1" applyFill="1" applyBorder="1" applyAlignment="1" applyProtection="1">
      <alignment horizontal="center" vertical="top"/>
      <protection locked="0" hidden="1"/>
    </xf>
    <xf numFmtId="0" fontId="10" fillId="11" borderId="13" xfId="5" applyNumberFormat="1" applyFont="1" applyFill="1" applyBorder="1" applyAlignment="1" applyProtection="1">
      <alignment horizontal="center" vertical="top"/>
      <protection locked="0" hidden="1"/>
    </xf>
    <xf numFmtId="0" fontId="10" fillId="0" borderId="25" xfId="5" applyNumberFormat="1" applyFont="1" applyFill="1" applyBorder="1" applyAlignment="1" applyProtection="1">
      <alignment horizontal="center" vertical="top"/>
      <protection locked="0" hidden="1"/>
    </xf>
    <xf numFmtId="0" fontId="10" fillId="0" borderId="10" xfId="5" applyNumberFormat="1" applyFont="1" applyFill="1" applyBorder="1" applyAlignment="1" applyProtection="1">
      <alignment horizontal="center" vertical="top"/>
      <protection locked="0" hidden="1"/>
    </xf>
    <xf numFmtId="0" fontId="7" fillId="14" borderId="10" xfId="5" applyNumberFormat="1" applyFont="1" applyFill="1" applyBorder="1" applyAlignment="1" applyProtection="1">
      <alignment horizontal="center" vertical="top"/>
      <protection locked="0" hidden="1"/>
    </xf>
    <xf numFmtId="0" fontId="7" fillId="14" borderId="3" xfId="5" applyNumberFormat="1" applyFont="1" applyFill="1" applyBorder="1" applyAlignment="1" applyProtection="1">
      <alignment horizontal="center" vertical="top"/>
      <protection locked="0" hidden="1"/>
    </xf>
    <xf numFmtId="0" fontId="10" fillId="12" borderId="13" xfId="5" applyNumberFormat="1" applyFont="1" applyFill="1" applyBorder="1" applyAlignment="1" applyProtection="1">
      <alignment horizontal="center" vertical="top"/>
      <protection locked="0" hidden="1"/>
    </xf>
    <xf numFmtId="1" fontId="10" fillId="19" borderId="36" xfId="0" applyNumberFormat="1" applyFont="1" applyFill="1" applyBorder="1" applyAlignment="1" applyProtection="1">
      <alignment horizontal="center" vertical="top"/>
      <protection locked="0" hidden="1"/>
    </xf>
    <xf numFmtId="0" fontId="10" fillId="0" borderId="25" xfId="5" applyNumberFormat="1" applyFont="1" applyFill="1" applyBorder="1" applyAlignment="1" applyProtection="1">
      <alignment horizontal="center" vertical="top"/>
      <protection locked="0"/>
    </xf>
    <xf numFmtId="1" fontId="10" fillId="15" borderId="51" xfId="0" applyNumberFormat="1" applyFont="1" applyFill="1" applyBorder="1" applyAlignment="1" applyProtection="1">
      <alignment horizontal="center" vertical="top"/>
      <protection locked="0"/>
    </xf>
    <xf numFmtId="1" fontId="10" fillId="15" borderId="48" xfId="0" applyNumberFormat="1" applyFont="1" applyFill="1" applyBorder="1" applyAlignment="1" applyProtection="1">
      <alignment horizontal="center" vertical="top"/>
      <protection locked="0"/>
    </xf>
    <xf numFmtId="1" fontId="10" fillId="15" borderId="33" xfId="0" applyNumberFormat="1" applyFont="1" applyFill="1" applyBorder="1" applyAlignment="1" applyProtection="1">
      <alignment horizontal="center" vertical="top"/>
      <protection locked="0"/>
    </xf>
    <xf numFmtId="1" fontId="10" fillId="15" borderId="74" xfId="0" applyNumberFormat="1" applyFont="1" applyFill="1" applyBorder="1" applyAlignment="1" applyProtection="1">
      <alignment horizontal="center" vertical="top"/>
      <protection locked="0"/>
    </xf>
    <xf numFmtId="0" fontId="18" fillId="0" borderId="4" xfId="0" applyFont="1" applyFill="1" applyBorder="1" applyAlignment="1" applyProtection="1">
      <alignment horizontal="center" vertical="center" wrapText="1"/>
      <protection hidden="1"/>
    </xf>
    <xf numFmtId="0" fontId="7" fillId="0" borderId="0" xfId="0" applyNumberFormat="1" applyFont="1" applyFill="1" applyAlignment="1" applyProtection="1">
      <alignment vertical="top"/>
      <protection locked="0" hidden="1"/>
    </xf>
    <xf numFmtId="0" fontId="4" fillId="0" borderId="0" xfId="0" applyNumberFormat="1" applyFont="1" applyFill="1" applyAlignment="1" applyProtection="1">
      <alignment vertical="top"/>
      <protection locked="0" hidden="1"/>
    </xf>
    <xf numFmtId="0" fontId="18" fillId="18" borderId="6" xfId="0" applyNumberFormat="1" applyFont="1" applyFill="1" applyBorder="1" applyAlignment="1" applyProtection="1">
      <alignment horizontal="center" vertical="center" wrapText="1"/>
      <protection locked="0" hidden="1"/>
    </xf>
    <xf numFmtId="0" fontId="7" fillId="18" borderId="47" xfId="0" applyNumberFormat="1" applyFont="1" applyFill="1" applyBorder="1" applyAlignment="1" applyProtection="1">
      <alignment horizontal="center" vertical="center" wrapText="1"/>
      <protection locked="0" hidden="1"/>
    </xf>
    <xf numFmtId="0" fontId="26" fillId="0" borderId="10" xfId="0" applyNumberFormat="1" applyFont="1" applyFill="1" applyBorder="1" applyAlignment="1" applyProtection="1">
      <alignment vertical="center" wrapText="1"/>
      <protection locked="0" hidden="1"/>
    </xf>
    <xf numFmtId="0" fontId="26" fillId="0" borderId="0" xfId="0" applyNumberFormat="1" applyFont="1" applyFill="1" applyBorder="1" applyAlignment="1" applyProtection="1">
      <alignment vertical="top" wrapText="1"/>
      <protection locked="0" hidden="1"/>
    </xf>
    <xf numFmtId="0" fontId="7" fillId="2" borderId="10" xfId="0" applyNumberFormat="1" applyFont="1" applyFill="1" applyBorder="1" applyAlignment="1" applyProtection="1">
      <alignment horizontal="center" vertical="top"/>
      <protection locked="0" hidden="1"/>
    </xf>
    <xf numFmtId="0" fontId="7" fillId="2" borderId="0" xfId="0" applyNumberFormat="1" applyFont="1" applyFill="1" applyBorder="1" applyAlignment="1" applyProtection="1">
      <alignment horizontal="center" vertical="top"/>
      <protection locked="0" hidden="1"/>
    </xf>
    <xf numFmtId="0" fontId="7" fillId="3" borderId="13" xfId="0" applyNumberFormat="1" applyFont="1" applyFill="1" applyBorder="1" applyAlignment="1" applyProtection="1">
      <alignment horizontal="left" vertical="top" wrapText="1"/>
      <protection locked="0" hidden="1"/>
    </xf>
    <xf numFmtId="0" fontId="10" fillId="0" borderId="0" xfId="0" applyNumberFormat="1" applyFont="1" applyFill="1" applyAlignment="1" applyProtection="1">
      <alignment vertical="top"/>
      <protection locked="0" hidden="1"/>
    </xf>
    <xf numFmtId="0" fontId="18" fillId="0" borderId="6" xfId="0" applyFont="1" applyFill="1" applyBorder="1" applyAlignment="1" applyProtection="1">
      <alignment horizontal="center" vertical="center" wrapText="1"/>
      <protection hidden="1"/>
    </xf>
    <xf numFmtId="10" fontId="7" fillId="2" borderId="10" xfId="0" applyNumberFormat="1" applyFont="1" applyFill="1" applyBorder="1" applyAlignment="1" applyProtection="1">
      <alignment horizontal="center" vertical="top"/>
      <protection hidden="1"/>
    </xf>
    <xf numFmtId="165" fontId="33" fillId="4" borderId="0" xfId="0" applyNumberFormat="1" applyFont="1" applyFill="1" applyBorder="1" applyAlignment="1" applyProtection="1">
      <alignment horizontal="center" vertical="top"/>
      <protection hidden="1"/>
    </xf>
    <xf numFmtId="165" fontId="39" fillId="2" borderId="0" xfId="0" applyNumberFormat="1" applyFont="1" applyFill="1" applyBorder="1" applyAlignment="1" applyProtection="1">
      <alignment horizontal="center" vertical="center"/>
      <protection hidden="1"/>
    </xf>
    <xf numFmtId="165" fontId="40"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top" wrapText="1"/>
      <protection hidden="1"/>
    </xf>
    <xf numFmtId="0" fontId="41" fillId="0" borderId="0" xfId="0" applyNumberFormat="1" applyFont="1" applyFill="1" applyBorder="1" applyAlignment="1" applyProtection="1">
      <alignment vertical="top" wrapText="1"/>
      <protection hidden="1"/>
    </xf>
    <xf numFmtId="165" fontId="28" fillId="0" borderId="0" xfId="0" applyNumberFormat="1" applyFont="1" applyFill="1" applyBorder="1" applyAlignment="1" applyProtection="1">
      <alignment horizontal="center" vertical="center"/>
    </xf>
    <xf numFmtId="1" fontId="7" fillId="6" borderId="10" xfId="0" applyNumberFormat="1" applyFont="1" applyFill="1" applyBorder="1" applyAlignment="1" applyProtection="1">
      <alignment horizontal="center" vertical="top"/>
    </xf>
    <xf numFmtId="165" fontId="19"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top"/>
      <protection hidden="1"/>
    </xf>
    <xf numFmtId="10" fontId="10" fillId="12" borderId="39" xfId="5" applyNumberFormat="1" applyFont="1" applyFill="1" applyBorder="1" applyAlignment="1" applyProtection="1">
      <alignment horizontal="center" vertical="top"/>
      <protection hidden="1"/>
    </xf>
    <xf numFmtId="0" fontId="10" fillId="0" borderId="6" xfId="5" applyNumberFormat="1" applyFont="1" applyFill="1" applyBorder="1" applyAlignment="1" applyProtection="1">
      <alignment horizontal="center" vertical="top"/>
      <protection hidden="1"/>
    </xf>
    <xf numFmtId="0" fontId="9" fillId="0" borderId="33" xfId="0" applyFont="1" applyFill="1" applyBorder="1" applyAlignment="1" applyProtection="1">
      <alignment horizontal="right" vertical="top" wrapText="1"/>
      <protection locked="0" hidden="1"/>
    </xf>
    <xf numFmtId="0" fontId="9" fillId="0" borderId="33" xfId="5" applyNumberFormat="1" applyFont="1" applyFill="1" applyBorder="1" applyAlignment="1" applyProtection="1">
      <alignment horizontal="center" vertical="top"/>
      <protection locked="0" hidden="1"/>
    </xf>
    <xf numFmtId="0" fontId="9" fillId="0" borderId="55" xfId="0" applyFont="1" applyFill="1" applyBorder="1" applyAlignment="1" applyProtection="1">
      <alignment horizontal="right" vertical="top" wrapText="1"/>
      <protection locked="0" hidden="1"/>
    </xf>
    <xf numFmtId="0" fontId="9" fillId="0" borderId="56" xfId="0" applyFont="1" applyFill="1" applyBorder="1" applyAlignment="1" applyProtection="1">
      <alignment horizontal="right" vertical="top" wrapText="1"/>
      <protection locked="0" hidden="1"/>
    </xf>
    <xf numFmtId="0" fontId="9" fillId="0" borderId="69" xfId="5" applyNumberFormat="1" applyFont="1" applyFill="1" applyBorder="1" applyAlignment="1" applyProtection="1">
      <alignment horizontal="center" vertical="top"/>
      <protection locked="0" hidden="1"/>
    </xf>
    <xf numFmtId="0" fontId="10" fillId="0" borderId="60" xfId="5" applyNumberFormat="1" applyFont="1" applyFill="1" applyBorder="1" applyAlignment="1" applyProtection="1">
      <alignment horizontal="center" vertical="top"/>
      <protection hidden="1"/>
    </xf>
    <xf numFmtId="0" fontId="7" fillId="0" borderId="67" xfId="0" applyFont="1" applyFill="1" applyBorder="1" applyAlignment="1" applyProtection="1">
      <alignment horizontal="center" vertical="top" wrapText="1"/>
      <protection locked="0" hidden="1"/>
    </xf>
    <xf numFmtId="0" fontId="10" fillId="0" borderId="31" xfId="5" applyNumberFormat="1" applyFont="1" applyFill="1" applyBorder="1" applyAlignment="1" applyProtection="1">
      <alignment horizontal="center" vertical="top"/>
      <protection locked="0" hidden="1"/>
    </xf>
    <xf numFmtId="0" fontId="9" fillId="0" borderId="47" xfId="5" applyNumberFormat="1" applyFont="1" applyFill="1" applyBorder="1" applyAlignment="1" applyProtection="1">
      <alignment horizontal="center" vertical="top"/>
      <protection locked="0" hidden="1"/>
    </xf>
    <xf numFmtId="0" fontId="10" fillId="0" borderId="50" xfId="5" applyNumberFormat="1" applyFont="1" applyFill="1" applyBorder="1" applyAlignment="1" applyProtection="1">
      <alignment horizontal="center" vertical="top"/>
      <protection locked="0" hidden="1"/>
    </xf>
    <xf numFmtId="0" fontId="10" fillId="0" borderId="76" xfId="5" applyNumberFormat="1" applyFont="1" applyFill="1" applyBorder="1" applyAlignment="1" applyProtection="1">
      <alignment horizontal="center" vertical="top"/>
      <protection locked="0" hidden="1"/>
    </xf>
    <xf numFmtId="10" fontId="10" fillId="11" borderId="10" xfId="5" applyNumberFormat="1" applyFont="1" applyFill="1" applyBorder="1" applyAlignment="1" applyProtection="1">
      <alignment horizontal="center" vertical="top"/>
      <protection hidden="1"/>
    </xf>
    <xf numFmtId="0" fontId="9" fillId="0" borderId="47" xfId="5" applyNumberFormat="1" applyFont="1" applyFill="1" applyBorder="1" applyAlignment="1" applyProtection="1">
      <alignment horizontal="center" vertical="top"/>
      <protection locked="0"/>
    </xf>
    <xf numFmtId="0" fontId="7" fillId="0" borderId="78" xfId="0" applyFont="1" applyFill="1" applyBorder="1" applyAlignment="1" applyProtection="1">
      <alignment horizontal="center" vertical="top" wrapText="1"/>
      <protection locked="0" hidden="1"/>
    </xf>
    <xf numFmtId="0" fontId="10" fillId="0" borderId="60" xfId="5" applyNumberFormat="1" applyFont="1" applyFill="1" applyBorder="1" applyAlignment="1" applyProtection="1">
      <alignment horizontal="center" vertical="top"/>
      <protection locked="0" hidden="1"/>
    </xf>
    <xf numFmtId="0" fontId="10" fillId="0" borderId="14" xfId="5" applyNumberFormat="1" applyFont="1" applyFill="1" applyBorder="1" applyAlignment="1" applyProtection="1">
      <alignment horizontal="center" vertical="top"/>
      <protection hidden="1"/>
    </xf>
    <xf numFmtId="0" fontId="10" fillId="0" borderId="18" xfId="5" applyNumberFormat="1" applyFont="1" applyFill="1" applyBorder="1" applyAlignment="1" applyProtection="1">
      <alignment horizontal="center" vertical="top"/>
      <protection hidden="1"/>
    </xf>
    <xf numFmtId="0" fontId="10" fillId="0" borderId="23" xfId="5" applyNumberFormat="1" applyFont="1" applyFill="1" applyBorder="1" applyAlignment="1" applyProtection="1">
      <alignment horizontal="center" vertical="top"/>
      <protection hidden="1"/>
    </xf>
    <xf numFmtId="0" fontId="10" fillId="0" borderId="7" xfId="5" applyNumberFormat="1" applyFont="1" applyFill="1" applyBorder="1" applyAlignment="1" applyProtection="1">
      <alignment horizontal="center" vertical="top"/>
      <protection hidden="1"/>
    </xf>
    <xf numFmtId="0" fontId="10" fillId="0" borderId="34" xfId="5" applyNumberFormat="1" applyFont="1" applyFill="1" applyBorder="1" applyAlignment="1" applyProtection="1">
      <alignment horizontal="center" vertical="top"/>
      <protection hidden="1"/>
    </xf>
    <xf numFmtId="0" fontId="10" fillId="0" borderId="67" xfId="5" applyNumberFormat="1" applyFont="1" applyFill="1" applyBorder="1" applyAlignment="1" applyProtection="1">
      <alignment horizontal="center" vertical="top"/>
      <protection hidden="1"/>
    </xf>
    <xf numFmtId="0" fontId="10" fillId="0" borderId="57" xfId="5" applyNumberFormat="1" applyFont="1" applyFill="1" applyBorder="1" applyAlignment="1" applyProtection="1">
      <alignment horizontal="center" vertical="top"/>
      <protection hidden="1"/>
    </xf>
    <xf numFmtId="0" fontId="10" fillId="0" borderId="78" xfId="5" applyNumberFormat="1" applyFont="1" applyFill="1" applyBorder="1" applyAlignment="1" applyProtection="1">
      <alignment horizontal="center" vertical="top"/>
      <protection hidden="1"/>
    </xf>
    <xf numFmtId="0" fontId="10" fillId="0" borderId="27" xfId="5" applyNumberFormat="1" applyFont="1" applyFill="1" applyBorder="1" applyAlignment="1" applyProtection="1">
      <alignment horizontal="center" vertical="top"/>
      <protection hidden="1"/>
    </xf>
    <xf numFmtId="10" fontId="10" fillId="12" borderId="12" xfId="5" applyNumberFormat="1" applyFont="1" applyFill="1" applyBorder="1" applyAlignment="1" applyProtection="1">
      <alignment horizontal="center" vertical="top"/>
      <protection hidden="1"/>
    </xf>
    <xf numFmtId="0" fontId="8" fillId="10" borderId="0" xfId="0" applyFont="1" applyFill="1" applyBorder="1" applyAlignment="1" applyProtection="1">
      <alignment vertical="top"/>
      <protection hidden="1"/>
    </xf>
    <xf numFmtId="0" fontId="8" fillId="10" borderId="3" xfId="0" applyFont="1" applyFill="1" applyBorder="1" applyAlignment="1" applyProtection="1">
      <alignment vertical="top"/>
      <protection locked="0" hidden="1"/>
    </xf>
    <xf numFmtId="165" fontId="7" fillId="0" borderId="0" xfId="5" applyNumberFormat="1" applyFont="1" applyFill="1" applyBorder="1" applyAlignment="1" applyProtection="1">
      <alignment horizontal="center" vertical="top" wrapText="1"/>
      <protection hidden="1"/>
    </xf>
    <xf numFmtId="0" fontId="18" fillId="0" borderId="4" xfId="0" applyFont="1" applyFill="1" applyBorder="1" applyAlignment="1" applyProtection="1">
      <alignment vertical="center" wrapText="1"/>
    </xf>
    <xf numFmtId="0" fontId="7" fillId="14" borderId="0" xfId="0" applyFont="1" applyFill="1" applyAlignment="1" applyProtection="1">
      <alignment vertical="top"/>
      <protection hidden="1"/>
    </xf>
    <xf numFmtId="164" fontId="10" fillId="0" borderId="7" xfId="0" applyNumberFormat="1" applyFont="1" applyFill="1" applyBorder="1" applyAlignment="1" applyProtection="1">
      <alignment horizontal="center" vertical="top"/>
      <protection hidden="1"/>
    </xf>
    <xf numFmtId="0" fontId="18" fillId="0" borderId="5" xfId="0" applyFont="1" applyFill="1" applyBorder="1" applyAlignment="1" applyProtection="1">
      <alignment horizontal="center" vertical="center" wrapText="1"/>
      <protection hidden="1"/>
    </xf>
    <xf numFmtId="0" fontId="37" fillId="0" borderId="61" xfId="0" applyFont="1" applyFill="1" applyBorder="1" applyAlignment="1" applyProtection="1">
      <alignment horizontal="left" vertical="top" wrapText="1"/>
      <protection hidden="1"/>
    </xf>
    <xf numFmtId="0" fontId="9" fillId="0" borderId="80" xfId="0" applyFont="1" applyFill="1" applyBorder="1" applyAlignment="1" applyProtection="1">
      <alignment horizontal="right" vertical="top" wrapText="1"/>
      <protection hidden="1"/>
    </xf>
    <xf numFmtId="0" fontId="37" fillId="0" borderId="32" xfId="0" applyFont="1" applyFill="1" applyBorder="1" applyAlignment="1" applyProtection="1">
      <alignment horizontal="left" vertical="top" wrapText="1"/>
      <protection hidden="1"/>
    </xf>
    <xf numFmtId="1" fontId="10" fillId="0" borderId="31" xfId="0" applyNumberFormat="1" applyFont="1" applyFill="1" applyBorder="1" applyAlignment="1" applyProtection="1">
      <alignment horizontal="center" vertical="top"/>
      <protection hidden="1"/>
    </xf>
    <xf numFmtId="1" fontId="9" fillId="0" borderId="33" xfId="0" applyNumberFormat="1" applyFont="1" applyFill="1" applyBorder="1" applyAlignment="1" applyProtection="1">
      <alignment horizontal="center" vertical="top"/>
    </xf>
    <xf numFmtId="1" fontId="9" fillId="0" borderId="44" xfId="0" applyNumberFormat="1" applyFont="1" applyFill="1" applyBorder="1" applyAlignment="1" applyProtection="1">
      <alignment horizontal="center" vertical="top"/>
    </xf>
    <xf numFmtId="1" fontId="9" fillId="0" borderId="47" xfId="0" applyNumberFormat="1" applyFont="1" applyFill="1" applyBorder="1" applyAlignment="1" applyProtection="1">
      <alignment horizontal="center" vertical="top"/>
    </xf>
    <xf numFmtId="1" fontId="10" fillId="0" borderId="29" xfId="0" applyNumberFormat="1" applyFont="1" applyFill="1" applyBorder="1" applyAlignment="1" applyProtection="1">
      <alignment horizontal="center" vertical="top"/>
    </xf>
    <xf numFmtId="1" fontId="10" fillId="0" borderId="20" xfId="0" applyNumberFormat="1" applyFont="1" applyFill="1" applyBorder="1" applyAlignment="1" applyProtection="1">
      <alignment horizontal="center" vertical="top"/>
    </xf>
    <xf numFmtId="1" fontId="10" fillId="0" borderId="25" xfId="0" applyNumberFormat="1" applyFont="1" applyFill="1" applyBorder="1" applyAlignment="1" applyProtection="1">
      <alignment horizontal="center" vertical="top"/>
    </xf>
    <xf numFmtId="1" fontId="10" fillId="0" borderId="50" xfId="0" applyNumberFormat="1" applyFont="1" applyFill="1" applyBorder="1" applyAlignment="1" applyProtection="1">
      <alignment horizontal="center" vertical="top"/>
    </xf>
    <xf numFmtId="1" fontId="9" fillId="0" borderId="31" xfId="0" applyNumberFormat="1" applyFont="1" applyFill="1" applyBorder="1" applyAlignment="1" applyProtection="1">
      <alignment horizontal="center" vertical="top"/>
    </xf>
    <xf numFmtId="10" fontId="9" fillId="0" borderId="9" xfId="5" applyNumberFormat="1" applyFont="1" applyFill="1" applyBorder="1" applyAlignment="1" applyProtection="1">
      <alignment horizontal="center" vertical="top"/>
    </xf>
    <xf numFmtId="10" fontId="9" fillId="0" borderId="36" xfId="5" applyNumberFormat="1" applyFont="1" applyFill="1" applyBorder="1" applyAlignment="1" applyProtection="1">
      <alignment horizontal="center" vertical="top"/>
    </xf>
    <xf numFmtId="10" fontId="10" fillId="0" borderId="29" xfId="5" applyNumberFormat="1" applyFont="1" applyFill="1" applyBorder="1" applyAlignment="1" applyProtection="1">
      <alignment horizontal="center" vertical="top"/>
    </xf>
    <xf numFmtId="10" fontId="10" fillId="0" borderId="25" xfId="5" applyNumberFormat="1" applyFont="1" applyFill="1" applyBorder="1" applyAlignment="1" applyProtection="1">
      <alignment horizontal="center" vertical="top"/>
    </xf>
    <xf numFmtId="1" fontId="13" fillId="17" borderId="60" xfId="0" applyNumberFormat="1" applyFont="1" applyFill="1" applyBorder="1" applyAlignment="1" applyProtection="1">
      <alignment horizontal="center" vertical="top"/>
      <protection hidden="1"/>
    </xf>
    <xf numFmtId="165" fontId="33" fillId="14" borderId="0" xfId="5" applyNumberFormat="1" applyFont="1" applyFill="1" applyBorder="1" applyAlignment="1" applyProtection="1">
      <alignment horizontal="center" vertical="top"/>
      <protection hidden="1"/>
    </xf>
    <xf numFmtId="0" fontId="33" fillId="14" borderId="0" xfId="0" applyFont="1" applyFill="1" applyBorder="1" applyAlignment="1" applyProtection="1">
      <alignment horizontal="center" vertical="center"/>
      <protection hidden="1"/>
    </xf>
    <xf numFmtId="10" fontId="9" fillId="15" borderId="9" xfId="0" applyNumberFormat="1" applyFont="1" applyFill="1" applyBorder="1" applyAlignment="1" applyProtection="1">
      <alignment horizontal="center" vertical="top"/>
      <protection locked="0"/>
    </xf>
    <xf numFmtId="1" fontId="10" fillId="15" borderId="31" xfId="0" applyNumberFormat="1" applyFont="1" applyFill="1" applyBorder="1" applyAlignment="1" applyProtection="1">
      <alignment horizontal="center" vertical="top"/>
      <protection locked="0"/>
    </xf>
    <xf numFmtId="10" fontId="10" fillId="15" borderId="31" xfId="0" applyNumberFormat="1" applyFont="1" applyFill="1" applyBorder="1" applyAlignment="1" applyProtection="1">
      <alignment horizontal="center" vertical="top"/>
      <protection locked="0"/>
    </xf>
    <xf numFmtId="10" fontId="10" fillId="15" borderId="9" xfId="0" applyNumberFormat="1" applyFont="1" applyFill="1" applyBorder="1" applyAlignment="1" applyProtection="1">
      <alignment horizontal="center" vertical="top"/>
      <protection locked="0"/>
    </xf>
    <xf numFmtId="1" fontId="10" fillId="15" borderId="16" xfId="0" applyNumberFormat="1" applyFont="1" applyFill="1" applyBorder="1" applyAlignment="1" applyProtection="1">
      <alignment horizontal="center" vertical="top"/>
    </xf>
    <xf numFmtId="1" fontId="10" fillId="15" borderId="20" xfId="0" applyNumberFormat="1" applyFont="1" applyFill="1" applyBorder="1" applyAlignment="1" applyProtection="1">
      <alignment horizontal="center" vertical="top"/>
    </xf>
    <xf numFmtId="1" fontId="10" fillId="15" borderId="29" xfId="0" applyNumberFormat="1" applyFont="1" applyFill="1" applyBorder="1" applyAlignment="1" applyProtection="1">
      <alignment horizontal="center" vertical="top"/>
    </xf>
    <xf numFmtId="1" fontId="10" fillId="3" borderId="13" xfId="0" applyNumberFormat="1" applyFont="1" applyFill="1" applyBorder="1" applyAlignment="1" applyProtection="1">
      <alignment horizontal="center" vertical="top" wrapText="1"/>
    </xf>
    <xf numFmtId="1" fontId="10" fillId="15" borderId="60" xfId="0" applyNumberFormat="1" applyFont="1" applyFill="1" applyBorder="1" applyAlignment="1" applyProtection="1">
      <alignment horizontal="center" vertical="top"/>
    </xf>
    <xf numFmtId="1" fontId="9" fillId="15" borderId="31" xfId="0" applyNumberFormat="1" applyFont="1" applyFill="1" applyBorder="1" applyAlignment="1" applyProtection="1">
      <alignment horizontal="center" vertical="top"/>
    </xf>
    <xf numFmtId="1" fontId="9" fillId="15" borderId="33" xfId="0" applyNumberFormat="1" applyFont="1" applyFill="1" applyBorder="1" applyAlignment="1" applyProtection="1">
      <alignment horizontal="center" vertical="top"/>
    </xf>
    <xf numFmtId="1" fontId="7" fillId="4" borderId="10" xfId="0" applyNumberFormat="1" applyFont="1" applyFill="1" applyBorder="1" applyAlignment="1" applyProtection="1">
      <alignment horizontal="center" vertical="top"/>
    </xf>
    <xf numFmtId="1" fontId="7" fillId="4" borderId="3" xfId="0" applyNumberFormat="1" applyFont="1" applyFill="1" applyBorder="1" applyAlignment="1" applyProtection="1">
      <alignment horizontal="center" vertical="top"/>
    </xf>
    <xf numFmtId="1" fontId="10" fillId="5" borderId="13" xfId="0" applyNumberFormat="1" applyFont="1" applyFill="1" applyBorder="1" applyAlignment="1" applyProtection="1">
      <alignment horizontal="center" vertical="top"/>
    </xf>
    <xf numFmtId="1" fontId="10" fillId="15" borderId="36" xfId="0" applyNumberFormat="1" applyFont="1" applyFill="1" applyBorder="1" applyAlignment="1" applyProtection="1">
      <alignment horizontal="center" vertical="top"/>
    </xf>
    <xf numFmtId="1" fontId="10" fillId="15" borderId="50" xfId="0" applyNumberFormat="1" applyFont="1" applyFill="1" applyBorder="1" applyAlignment="1" applyProtection="1">
      <alignment horizontal="center" vertical="top"/>
    </xf>
    <xf numFmtId="1" fontId="7" fillId="6" borderId="3" xfId="0" applyNumberFormat="1" applyFont="1" applyFill="1" applyBorder="1" applyAlignment="1" applyProtection="1">
      <alignment horizontal="center" vertical="top"/>
    </xf>
    <xf numFmtId="1" fontId="10" fillId="7" borderId="13" xfId="0" applyNumberFormat="1" applyFont="1" applyFill="1" applyBorder="1" applyAlignment="1" applyProtection="1">
      <alignment horizontal="center" vertical="top"/>
    </xf>
    <xf numFmtId="1" fontId="9" fillId="15" borderId="44" xfId="0" applyNumberFormat="1" applyFont="1" applyFill="1" applyBorder="1" applyAlignment="1" applyProtection="1">
      <alignment horizontal="center" vertical="top"/>
    </xf>
    <xf numFmtId="1" fontId="9" fillId="15" borderId="47" xfId="0" applyNumberFormat="1" applyFont="1" applyFill="1" applyBorder="1" applyAlignment="1" applyProtection="1">
      <alignment horizontal="center" vertical="top"/>
    </xf>
    <xf numFmtId="1" fontId="7" fillId="8" borderId="10" xfId="0" applyNumberFormat="1" applyFont="1" applyFill="1" applyBorder="1" applyAlignment="1" applyProtection="1">
      <alignment horizontal="center" vertical="top"/>
    </xf>
    <xf numFmtId="1" fontId="7" fillId="8" borderId="3" xfId="0" applyNumberFormat="1" applyFont="1" applyFill="1" applyBorder="1" applyAlignment="1" applyProtection="1">
      <alignment horizontal="center" vertical="top"/>
    </xf>
    <xf numFmtId="1" fontId="10" fillId="15" borderId="6" xfId="0" applyNumberFormat="1" applyFont="1" applyFill="1" applyBorder="1" applyAlignment="1" applyProtection="1">
      <alignment horizontal="center" vertical="top"/>
    </xf>
    <xf numFmtId="1" fontId="10" fillId="15" borderId="25" xfId="0" applyNumberFormat="1" applyFont="1" applyFill="1" applyBorder="1" applyAlignment="1" applyProtection="1">
      <alignment horizontal="center" vertical="top"/>
    </xf>
    <xf numFmtId="1" fontId="7" fillId="10" borderId="0" xfId="0" applyNumberFormat="1" applyFont="1" applyFill="1" applyBorder="1" applyAlignment="1" applyProtection="1">
      <alignment horizontal="center" vertical="top"/>
    </xf>
    <xf numFmtId="1" fontId="7" fillId="10" borderId="3" xfId="0" applyNumberFormat="1" applyFont="1" applyFill="1" applyBorder="1" applyAlignment="1" applyProtection="1">
      <alignment horizontal="center" vertical="top"/>
    </xf>
    <xf numFmtId="1" fontId="10" fillId="0" borderId="10" xfId="0" applyNumberFormat="1" applyFont="1" applyFill="1" applyBorder="1" applyAlignment="1" applyProtection="1">
      <alignment horizontal="center" vertical="top"/>
    </xf>
    <xf numFmtId="1" fontId="7" fillId="14" borderId="10" xfId="0" applyNumberFormat="1" applyFont="1" applyFill="1" applyBorder="1" applyAlignment="1" applyProtection="1">
      <alignment horizontal="center" vertical="top"/>
    </xf>
    <xf numFmtId="1" fontId="9" fillId="17" borderId="33" xfId="0" applyNumberFormat="1" applyFont="1" applyFill="1" applyBorder="1" applyAlignment="1" applyProtection="1">
      <alignment horizontal="center" vertical="top"/>
    </xf>
    <xf numFmtId="1" fontId="9" fillId="17" borderId="44" xfId="0" applyNumberFormat="1" applyFont="1" applyFill="1" applyBorder="1" applyAlignment="1" applyProtection="1">
      <alignment horizontal="center" vertical="top"/>
    </xf>
    <xf numFmtId="1" fontId="9" fillId="17" borderId="47" xfId="0" applyNumberFormat="1" applyFont="1" applyFill="1" applyBorder="1" applyAlignment="1" applyProtection="1">
      <alignment horizontal="center" vertical="top"/>
    </xf>
    <xf numFmtId="1" fontId="9" fillId="17" borderId="50" xfId="0" applyNumberFormat="1" applyFont="1" applyFill="1" applyBorder="1" applyAlignment="1" applyProtection="1">
      <alignment horizontal="center" vertical="top"/>
    </xf>
    <xf numFmtId="1" fontId="10" fillId="17" borderId="29" xfId="0" applyNumberFormat="1" applyFont="1" applyFill="1" applyBorder="1" applyAlignment="1" applyProtection="1">
      <alignment horizontal="center" vertical="top"/>
    </xf>
    <xf numFmtId="1" fontId="10" fillId="17" borderId="20" xfId="0" applyNumberFormat="1" applyFont="1" applyFill="1" applyBorder="1" applyAlignment="1" applyProtection="1">
      <alignment horizontal="center" vertical="top"/>
    </xf>
    <xf numFmtId="1" fontId="10" fillId="17" borderId="25" xfId="0" applyNumberFormat="1" applyFont="1" applyFill="1" applyBorder="1" applyAlignment="1" applyProtection="1">
      <alignment horizontal="center" vertical="top"/>
    </xf>
    <xf numFmtId="0" fontId="9" fillId="0" borderId="33" xfId="5" applyNumberFormat="1" applyFont="1" applyFill="1" applyBorder="1" applyAlignment="1" applyProtection="1">
      <alignment horizontal="center" vertical="top"/>
      <protection hidden="1"/>
    </xf>
    <xf numFmtId="0" fontId="9" fillId="0" borderId="44" xfId="5" applyNumberFormat="1" applyFont="1" applyFill="1" applyBorder="1" applyAlignment="1" applyProtection="1">
      <alignment horizontal="center" vertical="top"/>
      <protection hidden="1"/>
    </xf>
    <xf numFmtId="0" fontId="9" fillId="0" borderId="47" xfId="5" applyNumberFormat="1" applyFont="1" applyFill="1" applyBorder="1" applyAlignment="1" applyProtection="1">
      <alignment horizontal="center" vertical="top"/>
      <protection hidden="1"/>
    </xf>
    <xf numFmtId="0" fontId="9" fillId="0" borderId="69" xfId="5" applyNumberFormat="1" applyFont="1" applyFill="1" applyBorder="1" applyAlignment="1" applyProtection="1">
      <alignment horizontal="center" vertical="top"/>
      <protection hidden="1"/>
    </xf>
    <xf numFmtId="0" fontId="7" fillId="0" borderId="4" xfId="0" applyFont="1" applyFill="1" applyBorder="1" applyAlignment="1" applyProtection="1">
      <alignment horizontal="center" vertical="top" wrapText="1"/>
      <protection hidden="1"/>
    </xf>
    <xf numFmtId="1" fontId="10" fillId="17" borderId="50" xfId="0" applyNumberFormat="1" applyFont="1" applyFill="1" applyBorder="1" applyAlignment="1" applyProtection="1">
      <alignment horizontal="center" vertical="top"/>
    </xf>
    <xf numFmtId="0" fontId="9" fillId="0" borderId="31" xfId="5" applyNumberFormat="1" applyFont="1" applyFill="1" applyBorder="1" applyAlignment="1" applyProtection="1">
      <alignment horizontal="center" vertical="top"/>
      <protection hidden="1"/>
    </xf>
    <xf numFmtId="0" fontId="23" fillId="0" borderId="81" xfId="0" applyFont="1" applyFill="1" applyBorder="1" applyAlignment="1" applyProtection="1">
      <alignment horizontal="right" vertical="top" wrapText="1"/>
      <protection hidden="1"/>
    </xf>
    <xf numFmtId="1" fontId="13" fillId="15" borderId="50" xfId="0" applyNumberFormat="1" applyFont="1" applyFill="1" applyBorder="1" applyAlignment="1" applyProtection="1">
      <alignment horizontal="center" vertical="top"/>
      <protection hidden="1"/>
    </xf>
    <xf numFmtId="1" fontId="13" fillId="19" borderId="50" xfId="0" applyNumberFormat="1" applyFont="1" applyFill="1" applyBorder="1" applyAlignment="1" applyProtection="1">
      <alignment horizontal="center" vertical="top"/>
      <protection hidden="1"/>
    </xf>
    <xf numFmtId="1" fontId="13" fillId="17" borderId="6" xfId="0" applyNumberFormat="1" applyFont="1" applyFill="1" applyBorder="1" applyAlignment="1" applyProtection="1">
      <alignment horizontal="center" vertical="top"/>
      <protection hidden="1"/>
    </xf>
    <xf numFmtId="1" fontId="13" fillId="17" borderId="50" xfId="0" applyNumberFormat="1" applyFont="1" applyFill="1" applyBorder="1" applyAlignment="1" applyProtection="1">
      <alignment horizontal="center" vertical="top"/>
      <protection locked="0"/>
    </xf>
    <xf numFmtId="1" fontId="10" fillId="15" borderId="70" xfId="0" applyNumberFormat="1" applyFont="1" applyFill="1" applyBorder="1" applyAlignment="1" applyProtection="1">
      <alignment horizontal="center" vertical="top"/>
    </xf>
    <xf numFmtId="1" fontId="10" fillId="17" borderId="70" xfId="0" applyNumberFormat="1" applyFont="1" applyFill="1" applyBorder="1" applyAlignment="1" applyProtection="1">
      <alignment horizontal="center" vertical="top"/>
    </xf>
    <xf numFmtId="1" fontId="10" fillId="15" borderId="73" xfId="0" applyNumberFormat="1" applyFont="1" applyFill="1" applyBorder="1" applyAlignment="1" applyProtection="1">
      <alignment horizontal="center" vertical="top"/>
    </xf>
    <xf numFmtId="1" fontId="10" fillId="17" borderId="73" xfId="0" applyNumberFormat="1" applyFont="1" applyFill="1" applyBorder="1" applyAlignment="1" applyProtection="1">
      <alignment horizontal="center" vertical="top"/>
    </xf>
    <xf numFmtId="1" fontId="10" fillId="17" borderId="60" xfId="0" applyNumberFormat="1" applyFont="1" applyFill="1" applyBorder="1" applyAlignment="1" applyProtection="1">
      <alignment horizontal="center" vertical="top"/>
    </xf>
    <xf numFmtId="1" fontId="9" fillId="15" borderId="71" xfId="0" applyNumberFormat="1" applyFont="1" applyFill="1" applyBorder="1" applyAlignment="1" applyProtection="1">
      <alignment horizontal="center" vertical="top"/>
      <protection locked="0"/>
    </xf>
    <xf numFmtId="1" fontId="9" fillId="15" borderId="72" xfId="0" applyNumberFormat="1" applyFont="1" applyFill="1" applyBorder="1" applyAlignment="1" applyProtection="1">
      <alignment horizontal="center" vertical="top"/>
      <protection locked="0"/>
    </xf>
    <xf numFmtId="1" fontId="9" fillId="15" borderId="69" xfId="0" applyNumberFormat="1" applyFont="1" applyFill="1" applyBorder="1" applyAlignment="1" applyProtection="1">
      <alignment horizontal="center" vertical="top"/>
      <protection locked="0"/>
    </xf>
    <xf numFmtId="1" fontId="9" fillId="15" borderId="79" xfId="0" applyNumberFormat="1" applyFont="1" applyFill="1" applyBorder="1" applyAlignment="1" applyProtection="1">
      <alignment horizontal="center" vertical="top"/>
      <protection locked="0"/>
    </xf>
    <xf numFmtId="1" fontId="9" fillId="17" borderId="9" xfId="0" applyNumberFormat="1" applyFont="1" applyFill="1" applyBorder="1" applyAlignment="1" applyProtection="1">
      <alignment horizontal="center" vertical="top"/>
      <protection locked="0"/>
    </xf>
    <xf numFmtId="1" fontId="10" fillId="19" borderId="51" xfId="0" applyNumberFormat="1" applyFont="1" applyFill="1" applyBorder="1" applyAlignment="1" applyProtection="1">
      <alignment horizontal="center" vertical="top"/>
      <protection locked="0"/>
    </xf>
    <xf numFmtId="1" fontId="10" fillId="19" borderId="48" xfId="0" applyNumberFormat="1" applyFont="1" applyFill="1" applyBorder="1" applyAlignment="1" applyProtection="1">
      <alignment horizontal="center" vertical="top"/>
      <protection locked="0"/>
    </xf>
    <xf numFmtId="1" fontId="10" fillId="19" borderId="70" xfId="0" applyNumberFormat="1" applyFont="1" applyFill="1" applyBorder="1" applyAlignment="1" applyProtection="1">
      <alignment horizontal="center" vertical="top"/>
    </xf>
    <xf numFmtId="1" fontId="9" fillId="19" borderId="71" xfId="0" applyNumberFormat="1" applyFont="1" applyFill="1" applyBorder="1" applyAlignment="1" applyProtection="1">
      <alignment horizontal="center" vertical="top"/>
      <protection locked="0"/>
    </xf>
    <xf numFmtId="1" fontId="9" fillId="19" borderId="72" xfId="0" applyNumberFormat="1" applyFont="1" applyFill="1" applyBorder="1" applyAlignment="1" applyProtection="1">
      <alignment horizontal="center" vertical="top"/>
      <protection locked="0"/>
    </xf>
    <xf numFmtId="1" fontId="10" fillId="19" borderId="16" xfId="0" applyNumberFormat="1" applyFont="1" applyFill="1" applyBorder="1" applyAlignment="1" applyProtection="1">
      <alignment horizontal="center" vertical="top"/>
      <protection locked="0"/>
    </xf>
    <xf numFmtId="1" fontId="10" fillId="19" borderId="73" xfId="0" applyNumberFormat="1" applyFont="1" applyFill="1" applyBorder="1" applyAlignment="1" applyProtection="1">
      <alignment horizontal="center" vertical="top"/>
    </xf>
    <xf numFmtId="1" fontId="10" fillId="19" borderId="33" xfId="0" applyNumberFormat="1" applyFont="1" applyFill="1" applyBorder="1" applyAlignment="1" applyProtection="1">
      <alignment horizontal="center" vertical="top"/>
      <protection locked="0"/>
    </xf>
    <xf numFmtId="1" fontId="9" fillId="19" borderId="69" xfId="0" applyNumberFormat="1" applyFont="1" applyFill="1" applyBorder="1" applyAlignment="1" applyProtection="1">
      <alignment horizontal="center" vertical="top"/>
      <protection locked="0"/>
    </xf>
    <xf numFmtId="1" fontId="9" fillId="19" borderId="79" xfId="0" applyNumberFormat="1" applyFont="1" applyFill="1" applyBorder="1" applyAlignment="1" applyProtection="1">
      <alignment horizontal="center" vertical="top"/>
      <protection locked="0"/>
    </xf>
    <xf numFmtId="1" fontId="9" fillId="19" borderId="31" xfId="0" applyNumberFormat="1" applyFont="1" applyFill="1" applyBorder="1" applyAlignment="1" applyProtection="1">
      <alignment horizontal="center" vertical="top"/>
      <protection locked="0"/>
    </xf>
    <xf numFmtId="1" fontId="10" fillId="19" borderId="74" xfId="0" applyNumberFormat="1" applyFont="1" applyFill="1" applyBorder="1" applyAlignment="1" applyProtection="1">
      <alignment horizontal="center" vertical="top"/>
      <protection locked="0"/>
    </xf>
    <xf numFmtId="1" fontId="10" fillId="9" borderId="13" xfId="0" applyNumberFormat="1" applyFont="1" applyFill="1" applyBorder="1" applyAlignment="1" applyProtection="1">
      <alignment horizontal="center" vertical="top"/>
    </xf>
    <xf numFmtId="1" fontId="10" fillId="11" borderId="13" xfId="0" applyNumberFormat="1" applyFont="1" applyFill="1" applyBorder="1" applyAlignment="1" applyProtection="1">
      <alignment horizontal="center" vertical="top"/>
    </xf>
    <xf numFmtId="0" fontId="10" fillId="11" borderId="13" xfId="5" applyNumberFormat="1" applyFont="1" applyFill="1" applyBorder="1" applyAlignment="1" applyProtection="1">
      <alignment horizontal="center" vertical="top"/>
    </xf>
    <xf numFmtId="1" fontId="10" fillId="19" borderId="6" xfId="0" applyNumberFormat="1" applyFont="1" applyFill="1" applyBorder="1" applyAlignment="1" applyProtection="1">
      <alignment horizontal="center" vertical="top"/>
    </xf>
    <xf numFmtId="1" fontId="10" fillId="9" borderId="49" xfId="0" applyNumberFormat="1" applyFont="1" applyFill="1" applyBorder="1" applyAlignment="1" applyProtection="1">
      <alignment horizontal="center" vertical="top"/>
      <protection hidden="1"/>
    </xf>
    <xf numFmtId="1" fontId="10" fillId="11" borderId="49" xfId="0" applyNumberFormat="1" applyFont="1" applyFill="1" applyBorder="1" applyAlignment="1" applyProtection="1">
      <alignment horizontal="center" vertical="top"/>
      <protection hidden="1"/>
    </xf>
    <xf numFmtId="1" fontId="10" fillId="15" borderId="58" xfId="0" applyNumberFormat="1" applyFont="1" applyFill="1" applyBorder="1" applyAlignment="1" applyProtection="1">
      <alignment horizontal="center" vertical="top"/>
      <protection hidden="1"/>
    </xf>
    <xf numFmtId="14" fontId="12" fillId="0" borderId="11" xfId="0" applyNumberFormat="1" applyFont="1" applyFill="1" applyBorder="1" applyAlignment="1" applyProtection="1">
      <alignment horizontal="center" vertical="center" wrapText="1"/>
      <protection locked="0" hidden="1"/>
    </xf>
    <xf numFmtId="1" fontId="10" fillId="19" borderId="58" xfId="0" applyNumberFormat="1" applyFont="1" applyFill="1" applyBorder="1" applyAlignment="1" applyProtection="1">
      <alignment horizontal="center" vertical="top"/>
      <protection hidden="1"/>
    </xf>
    <xf numFmtId="0" fontId="18" fillId="0" borderId="4" xfId="0" applyFont="1" applyFill="1" applyBorder="1" applyAlignment="1" applyProtection="1">
      <alignment horizontal="center" vertical="center" wrapText="1"/>
      <protection hidden="1"/>
    </xf>
    <xf numFmtId="14" fontId="10" fillId="15" borderId="16" xfId="0" applyNumberFormat="1" applyFont="1" applyFill="1" applyBorder="1" applyAlignment="1" applyProtection="1">
      <alignment horizontal="center" vertical="top"/>
      <protection locked="0"/>
    </xf>
    <xf numFmtId="14" fontId="10" fillId="15" borderId="20" xfId="0" applyNumberFormat="1" applyFont="1" applyFill="1" applyBorder="1" applyAlignment="1" applyProtection="1">
      <alignment horizontal="center" vertical="top"/>
      <protection locked="0"/>
    </xf>
    <xf numFmtId="14" fontId="10" fillId="15" borderId="29" xfId="0" applyNumberFormat="1" applyFont="1" applyFill="1" applyBorder="1" applyAlignment="1" applyProtection="1">
      <alignment horizontal="center" vertical="top"/>
      <protection locked="0"/>
    </xf>
    <xf numFmtId="14" fontId="10" fillId="3" borderId="13" xfId="0" applyNumberFormat="1" applyFont="1" applyFill="1" applyBorder="1" applyAlignment="1" applyProtection="1">
      <alignment horizontal="center" vertical="top" wrapText="1"/>
      <protection locked="0"/>
    </xf>
    <xf numFmtId="14" fontId="10" fillId="15" borderId="60" xfId="0" applyNumberFormat="1" applyFont="1" applyFill="1" applyBorder="1" applyAlignment="1" applyProtection="1">
      <alignment horizontal="center" vertical="top"/>
      <protection locked="0"/>
    </xf>
    <xf numFmtId="14" fontId="9" fillId="15" borderId="31" xfId="0" applyNumberFormat="1" applyFont="1" applyFill="1" applyBorder="1" applyAlignment="1" applyProtection="1">
      <alignment horizontal="center" vertical="top"/>
      <protection locked="0"/>
    </xf>
    <xf numFmtId="14" fontId="9" fillId="15" borderId="33" xfId="0" applyNumberFormat="1" applyFont="1" applyFill="1" applyBorder="1" applyAlignment="1" applyProtection="1">
      <alignment horizontal="center" vertical="top"/>
      <protection locked="0"/>
    </xf>
    <xf numFmtId="14" fontId="7" fillId="4" borderId="10" xfId="0" applyNumberFormat="1" applyFont="1" applyFill="1" applyBorder="1" applyAlignment="1" applyProtection="1">
      <alignment horizontal="center" vertical="top"/>
      <protection locked="0"/>
    </xf>
    <xf numFmtId="14" fontId="7" fillId="4" borderId="0" xfId="0" applyNumberFormat="1" applyFont="1" applyFill="1" applyBorder="1" applyAlignment="1" applyProtection="1">
      <alignment horizontal="center" vertical="top"/>
      <protection locked="0"/>
    </xf>
    <xf numFmtId="14" fontId="7" fillId="4" borderId="3" xfId="0" applyNumberFormat="1" applyFont="1" applyFill="1" applyBorder="1" applyAlignment="1" applyProtection="1">
      <alignment horizontal="center" vertical="top"/>
      <protection locked="0"/>
    </xf>
    <xf numFmtId="14" fontId="10" fillId="5" borderId="13" xfId="0" applyNumberFormat="1" applyFont="1" applyFill="1" applyBorder="1" applyAlignment="1" applyProtection="1">
      <alignment horizontal="center" vertical="top"/>
      <protection locked="0"/>
    </xf>
    <xf numFmtId="14" fontId="10" fillId="15" borderId="36" xfId="0" applyNumberFormat="1" applyFont="1" applyFill="1" applyBorder="1" applyAlignment="1" applyProtection="1">
      <alignment horizontal="center" vertical="top"/>
      <protection locked="0"/>
    </xf>
    <xf numFmtId="14" fontId="10" fillId="15" borderId="50" xfId="0" applyNumberFormat="1" applyFont="1" applyFill="1" applyBorder="1" applyAlignment="1" applyProtection="1">
      <alignment horizontal="center" vertical="top"/>
      <protection locked="0"/>
    </xf>
    <xf numFmtId="14" fontId="7" fillId="6" borderId="10" xfId="0" applyNumberFormat="1" applyFont="1" applyFill="1" applyBorder="1" applyAlignment="1" applyProtection="1">
      <alignment horizontal="center" vertical="top"/>
      <protection locked="0"/>
    </xf>
    <xf numFmtId="14" fontId="7" fillId="6" borderId="0" xfId="0" applyNumberFormat="1" applyFont="1" applyFill="1" applyBorder="1" applyAlignment="1" applyProtection="1">
      <alignment horizontal="center" vertical="top"/>
      <protection locked="0"/>
    </xf>
    <xf numFmtId="14" fontId="7" fillId="6" borderId="3" xfId="0" applyNumberFormat="1" applyFont="1" applyFill="1" applyBorder="1" applyAlignment="1" applyProtection="1">
      <alignment horizontal="center" vertical="top"/>
      <protection locked="0"/>
    </xf>
    <xf numFmtId="14" fontId="10" fillId="7" borderId="13" xfId="0" applyNumberFormat="1" applyFont="1" applyFill="1" applyBorder="1" applyAlignment="1" applyProtection="1">
      <alignment horizontal="center" vertical="top"/>
      <protection locked="0"/>
    </xf>
    <xf numFmtId="14" fontId="9" fillId="15" borderId="44" xfId="0" applyNumberFormat="1" applyFont="1" applyFill="1" applyBorder="1" applyAlignment="1" applyProtection="1">
      <alignment horizontal="center" vertical="top"/>
      <protection locked="0"/>
    </xf>
    <xf numFmtId="14" fontId="9" fillId="15" borderId="47" xfId="0" applyNumberFormat="1" applyFont="1" applyFill="1" applyBorder="1" applyAlignment="1" applyProtection="1">
      <alignment horizontal="center" vertical="top"/>
      <protection locked="0"/>
    </xf>
    <xf numFmtId="14" fontId="10" fillId="7" borderId="49" xfId="0" applyNumberFormat="1" applyFont="1" applyFill="1" applyBorder="1" applyAlignment="1" applyProtection="1">
      <alignment horizontal="center" vertical="top"/>
      <protection locked="0"/>
    </xf>
    <xf numFmtId="14" fontId="7" fillId="8" borderId="10" xfId="0" applyNumberFormat="1" applyFont="1" applyFill="1" applyBorder="1" applyAlignment="1" applyProtection="1">
      <alignment horizontal="center" vertical="top"/>
      <protection locked="0"/>
    </xf>
    <xf numFmtId="14" fontId="7" fillId="8" borderId="0" xfId="0" applyNumberFormat="1" applyFont="1" applyFill="1" applyBorder="1" applyAlignment="1" applyProtection="1">
      <alignment horizontal="center" vertical="top"/>
      <protection locked="0"/>
    </xf>
    <xf numFmtId="14" fontId="7" fillId="8" borderId="3" xfId="0" applyNumberFormat="1" applyFont="1" applyFill="1" applyBorder="1" applyAlignment="1" applyProtection="1">
      <alignment horizontal="center" vertical="top"/>
      <protection locked="0"/>
    </xf>
    <xf numFmtId="14" fontId="10" fillId="9" borderId="49" xfId="0" applyNumberFormat="1" applyFont="1" applyFill="1" applyBorder="1" applyAlignment="1" applyProtection="1">
      <alignment horizontal="center" vertical="top"/>
      <protection locked="0"/>
    </xf>
    <xf numFmtId="14" fontId="10" fillId="15" borderId="6" xfId="0" applyNumberFormat="1" applyFont="1" applyFill="1" applyBorder="1" applyAlignment="1" applyProtection="1">
      <alignment horizontal="center" vertical="top"/>
      <protection locked="0"/>
    </xf>
    <xf numFmtId="14" fontId="10" fillId="15" borderId="25" xfId="0" applyNumberFormat="1" applyFont="1" applyFill="1" applyBorder="1" applyAlignment="1" applyProtection="1">
      <alignment horizontal="center" vertical="top"/>
      <protection locked="0"/>
    </xf>
    <xf numFmtId="14" fontId="7" fillId="10" borderId="0" xfId="0" applyNumberFormat="1" applyFont="1" applyFill="1" applyBorder="1" applyAlignment="1" applyProtection="1">
      <alignment horizontal="center" vertical="top"/>
      <protection locked="0"/>
    </xf>
    <xf numFmtId="14" fontId="7" fillId="10" borderId="3" xfId="0" applyNumberFormat="1" applyFont="1" applyFill="1" applyBorder="1" applyAlignment="1" applyProtection="1">
      <alignment horizontal="center" vertical="top"/>
      <protection locked="0"/>
    </xf>
    <xf numFmtId="14" fontId="10" fillId="11" borderId="49" xfId="0" applyNumberFormat="1" applyFont="1" applyFill="1" applyBorder="1" applyAlignment="1" applyProtection="1">
      <alignment horizontal="center" vertical="top"/>
      <protection locked="0"/>
    </xf>
    <xf numFmtId="14" fontId="10" fillId="11" borderId="49" xfId="5" applyNumberFormat="1" applyFont="1" applyFill="1" applyBorder="1" applyAlignment="1" applyProtection="1">
      <alignment horizontal="center" vertical="top"/>
      <protection locked="0"/>
    </xf>
    <xf numFmtId="14" fontId="9" fillId="15" borderId="50" xfId="0" applyNumberFormat="1" applyFont="1" applyFill="1" applyBorder="1" applyAlignment="1" applyProtection="1">
      <alignment horizontal="center" vertical="top"/>
      <protection locked="0"/>
    </xf>
    <xf numFmtId="14" fontId="10" fillId="0" borderId="10" xfId="0" applyNumberFormat="1" applyFont="1" applyFill="1" applyBorder="1" applyAlignment="1" applyProtection="1">
      <alignment horizontal="center" vertical="top"/>
      <protection locked="0"/>
    </xf>
    <xf numFmtId="14" fontId="7" fillId="14" borderId="10" xfId="0" applyNumberFormat="1" applyFont="1" applyFill="1" applyBorder="1" applyAlignment="1" applyProtection="1">
      <alignment horizontal="center" vertical="top"/>
      <protection locked="0"/>
    </xf>
    <xf numFmtId="14" fontId="7" fillId="14" borderId="0" xfId="0" applyNumberFormat="1" applyFont="1" applyFill="1" applyBorder="1" applyAlignment="1" applyProtection="1">
      <alignment horizontal="center" vertical="top"/>
      <protection locked="0"/>
    </xf>
    <xf numFmtId="14" fontId="7" fillId="14" borderId="3" xfId="0" applyNumberFormat="1" applyFont="1" applyFill="1" applyBorder="1" applyAlignment="1" applyProtection="1">
      <alignment horizontal="center" vertical="top"/>
      <protection locked="0"/>
    </xf>
    <xf numFmtId="14" fontId="10" fillId="12" borderId="13" xfId="0" applyNumberFormat="1" applyFont="1" applyFill="1" applyBorder="1" applyAlignment="1" applyProtection="1">
      <alignment horizontal="center" vertical="top"/>
      <protection locked="0"/>
    </xf>
    <xf numFmtId="0" fontId="6" fillId="0" borderId="0" xfId="0" applyFont="1" applyAlignment="1" applyProtection="1">
      <alignment vertical="center"/>
      <protection hidden="1"/>
    </xf>
    <xf numFmtId="0" fontId="15" fillId="15" borderId="22" xfId="0" applyFont="1" applyFill="1" applyBorder="1" applyAlignment="1" applyProtection="1">
      <alignment horizontal="left" vertical="center"/>
      <protection hidden="1"/>
    </xf>
    <xf numFmtId="0" fontId="12" fillId="15" borderId="19" xfId="0" applyFont="1" applyFill="1" applyBorder="1" applyAlignment="1" applyProtection="1">
      <alignment vertical="center" wrapText="1"/>
      <protection hidden="1"/>
    </xf>
    <xf numFmtId="0" fontId="12" fillId="15" borderId="82" xfId="0" applyFont="1" applyFill="1" applyBorder="1" applyAlignment="1" applyProtection="1">
      <alignment vertical="center" wrapText="1"/>
      <protection hidden="1"/>
    </xf>
    <xf numFmtId="0" fontId="6" fillId="15" borderId="82" xfId="0" applyFont="1" applyFill="1" applyBorder="1" applyAlignment="1" applyProtection="1">
      <alignment vertical="top"/>
      <protection hidden="1"/>
    </xf>
    <xf numFmtId="0" fontId="11" fillId="15" borderId="19" xfId="0" applyFont="1" applyFill="1" applyBorder="1" applyAlignment="1" applyProtection="1">
      <alignment vertical="center" wrapText="1"/>
      <protection locked="0" hidden="1"/>
    </xf>
    <xf numFmtId="0" fontId="11" fillId="15" borderId="19" xfId="0" applyFont="1" applyFill="1" applyBorder="1" applyAlignment="1" applyProtection="1">
      <alignment vertical="center" wrapText="1"/>
      <protection hidden="1"/>
    </xf>
    <xf numFmtId="0" fontId="11" fillId="15" borderId="19" xfId="0" applyFont="1" applyFill="1" applyBorder="1" applyAlignment="1" applyProtection="1">
      <alignment horizontal="right" vertical="center" wrapText="1"/>
      <protection hidden="1"/>
    </xf>
    <xf numFmtId="0" fontId="9" fillId="15" borderId="19" xfId="0" applyFont="1" applyFill="1" applyBorder="1" applyAlignment="1" applyProtection="1">
      <alignment horizontal="right" vertical="center" wrapText="1"/>
      <protection hidden="1"/>
    </xf>
    <xf numFmtId="14" fontId="11" fillId="15" borderId="19" xfId="0" applyNumberFormat="1" applyFont="1" applyFill="1" applyBorder="1" applyAlignment="1" applyProtection="1">
      <alignment horizontal="left" vertical="center"/>
      <protection hidden="1"/>
    </xf>
    <xf numFmtId="0" fontId="7" fillId="15" borderId="19" xfId="0" applyFont="1" applyFill="1" applyBorder="1" applyAlignment="1" applyProtection="1">
      <alignment vertical="top"/>
      <protection hidden="1"/>
    </xf>
    <xf numFmtId="0" fontId="7" fillId="15" borderId="82" xfId="0" applyFont="1" applyFill="1" applyBorder="1" applyAlignment="1" applyProtection="1">
      <alignment vertical="top"/>
      <protection hidden="1"/>
    </xf>
    <xf numFmtId="1" fontId="13" fillId="17" borderId="58" xfId="0" applyNumberFormat="1" applyFont="1" applyFill="1" applyBorder="1" applyAlignment="1" applyProtection="1">
      <alignment horizontal="center" vertical="top"/>
      <protection hidden="1"/>
    </xf>
    <xf numFmtId="0" fontId="8" fillId="14" borderId="10" xfId="0" applyFont="1" applyFill="1" applyBorder="1" applyAlignment="1" applyProtection="1">
      <alignment vertical="top"/>
      <protection locked="0" hidden="1"/>
    </xf>
    <xf numFmtId="0" fontId="8" fillId="14" borderId="3" xfId="0" applyFont="1" applyFill="1" applyBorder="1" applyAlignment="1" applyProtection="1">
      <alignment vertical="top"/>
      <protection locked="0" hidden="1"/>
    </xf>
    <xf numFmtId="0" fontId="9" fillId="0" borderId="55" xfId="5" applyNumberFormat="1" applyFont="1" applyFill="1" applyBorder="1" applyAlignment="1" applyProtection="1">
      <alignment horizontal="center" vertical="top"/>
      <protection hidden="1"/>
    </xf>
    <xf numFmtId="0" fontId="9" fillId="0" borderId="75" xfId="5" applyNumberFormat="1" applyFont="1" applyFill="1" applyBorder="1" applyAlignment="1" applyProtection="1">
      <alignment horizontal="center" vertical="top"/>
      <protection hidden="1"/>
    </xf>
    <xf numFmtId="0" fontId="9" fillId="0" borderId="77" xfId="5" applyNumberFormat="1" applyFont="1" applyFill="1" applyBorder="1" applyAlignment="1" applyProtection="1">
      <alignment horizontal="center" vertical="top"/>
      <protection hidden="1"/>
    </xf>
    <xf numFmtId="0" fontId="11" fillId="0" borderId="55" xfId="0" applyFont="1" applyFill="1" applyBorder="1" applyAlignment="1" applyProtection="1">
      <alignment horizontal="center" vertical="top" wrapText="1"/>
      <protection locked="0" hidden="1"/>
    </xf>
    <xf numFmtId="0" fontId="11" fillId="0" borderId="75" xfId="0" applyFont="1" applyFill="1" applyBorder="1" applyAlignment="1" applyProtection="1">
      <alignment horizontal="center" vertical="top" wrapText="1"/>
      <protection locked="0" hidden="1"/>
    </xf>
    <xf numFmtId="0" fontId="11" fillId="0" borderId="56" xfId="0" applyFont="1" applyFill="1" applyBorder="1" applyAlignment="1" applyProtection="1">
      <alignment horizontal="center" vertical="top" wrapText="1"/>
      <protection locked="0" hidden="1"/>
    </xf>
    <xf numFmtId="0" fontId="16" fillId="0" borderId="55" xfId="0" applyFont="1" applyBorder="1" applyAlignment="1" applyProtection="1">
      <alignment horizontal="center" vertical="top" wrapText="1"/>
      <protection locked="0" hidden="1"/>
    </xf>
    <xf numFmtId="0" fontId="16" fillId="0" borderId="56" xfId="0" applyFont="1" applyBorder="1" applyAlignment="1" applyProtection="1">
      <alignment horizontal="center" vertical="top" wrapText="1"/>
      <protection locked="0" hidden="1"/>
    </xf>
    <xf numFmtId="0" fontId="16" fillId="0" borderId="77" xfId="0" applyFont="1" applyBorder="1" applyAlignment="1" applyProtection="1">
      <alignment horizontal="center" vertical="top" wrapText="1"/>
      <protection locked="0" hidden="1"/>
    </xf>
    <xf numFmtId="0" fontId="16" fillId="0" borderId="55" xfId="0" applyFont="1" applyFill="1" applyBorder="1" applyAlignment="1" applyProtection="1">
      <alignment horizontal="center" vertical="top" wrapText="1"/>
      <protection locked="0" hidden="1"/>
    </xf>
    <xf numFmtId="0" fontId="9" fillId="0" borderId="56" xfId="5" applyNumberFormat="1" applyFont="1" applyFill="1" applyBorder="1" applyAlignment="1" applyProtection="1">
      <alignment horizontal="center" vertical="top"/>
      <protection hidden="1"/>
    </xf>
    <xf numFmtId="0" fontId="16" fillId="0" borderId="56" xfId="0" applyFont="1" applyFill="1" applyBorder="1" applyAlignment="1" applyProtection="1">
      <alignment horizontal="center" vertical="top" wrapText="1"/>
      <protection locked="0" hidden="1"/>
    </xf>
    <xf numFmtId="0" fontId="16" fillId="0" borderId="75" xfId="0" applyFont="1" applyBorder="1" applyAlignment="1" applyProtection="1">
      <alignment horizontal="center" vertical="top" wrapText="1"/>
      <protection locked="0" hidden="1"/>
    </xf>
    <xf numFmtId="0" fontId="16" fillId="0" borderId="77" xfId="0" applyFont="1" applyFill="1" applyBorder="1" applyAlignment="1" applyProtection="1">
      <alignment horizontal="center" vertical="top" wrapText="1"/>
      <protection locked="0" hidden="1"/>
    </xf>
    <xf numFmtId="0" fontId="9" fillId="0" borderId="67" xfId="5" applyNumberFormat="1" applyFont="1" applyFill="1" applyBorder="1" applyAlignment="1" applyProtection="1">
      <alignment horizontal="center" vertical="top"/>
      <protection hidden="1"/>
    </xf>
    <xf numFmtId="0" fontId="11" fillId="0" borderId="67" xfId="0" applyFont="1" applyFill="1" applyBorder="1" applyAlignment="1" applyProtection="1">
      <alignment horizontal="center" vertical="top" wrapText="1"/>
      <protection locked="0" hidden="1"/>
    </xf>
    <xf numFmtId="0" fontId="9" fillId="0" borderId="50" xfId="5" applyNumberFormat="1" applyFont="1" applyFill="1" applyBorder="1" applyAlignment="1" applyProtection="1">
      <alignment horizontal="center" vertical="top"/>
      <protection locked="0" hidden="1"/>
    </xf>
    <xf numFmtId="14" fontId="6" fillId="15" borderId="82" xfId="0" applyNumberFormat="1" applyFont="1" applyFill="1" applyBorder="1" applyAlignment="1" applyProtection="1">
      <alignment horizontal="left" vertical="center"/>
      <protection hidden="1"/>
    </xf>
    <xf numFmtId="14" fontId="11" fillId="15" borderId="19" xfId="0" applyNumberFormat="1" applyFont="1" applyFill="1" applyBorder="1" applyAlignment="1" applyProtection="1">
      <alignment horizontal="right" vertical="center"/>
      <protection locked="0"/>
    </xf>
    <xf numFmtId="1" fontId="9" fillId="0" borderId="21" xfId="0" applyNumberFormat="1" applyFont="1" applyFill="1" applyBorder="1" applyAlignment="1" applyProtection="1">
      <alignment vertical="top"/>
      <protection hidden="1"/>
    </xf>
    <xf numFmtId="1" fontId="9" fillId="0" borderId="83" xfId="0" applyNumberFormat="1" applyFont="1" applyFill="1" applyBorder="1" applyAlignment="1" applyProtection="1">
      <alignment vertical="top"/>
      <protection hidden="1"/>
    </xf>
    <xf numFmtId="165" fontId="20" fillId="14" borderId="0" xfId="0" applyNumberFormat="1" applyFont="1" applyFill="1" applyBorder="1" applyAlignment="1" applyProtection="1">
      <alignment horizontal="right" vertical="top"/>
      <protection hidden="1"/>
    </xf>
    <xf numFmtId="165" fontId="20" fillId="14" borderId="3" xfId="0" applyNumberFormat="1" applyFont="1" applyFill="1" applyBorder="1" applyAlignment="1" applyProtection="1">
      <alignment horizontal="right" vertical="top"/>
      <protection hidden="1"/>
    </xf>
    <xf numFmtId="1" fontId="9" fillId="0" borderId="31" xfId="0" applyNumberFormat="1" applyFont="1" applyFill="1" applyBorder="1" applyAlignment="1" applyProtection="1">
      <alignment horizontal="center" vertical="top"/>
      <protection locked="0"/>
    </xf>
    <xf numFmtId="1" fontId="10" fillId="15" borderId="0" xfId="0" applyNumberFormat="1" applyFont="1" applyFill="1" applyBorder="1" applyAlignment="1" applyProtection="1">
      <alignment horizontal="center" vertical="top"/>
      <protection locked="0"/>
    </xf>
    <xf numFmtId="14" fontId="10" fillId="15" borderId="0" xfId="0" applyNumberFormat="1" applyFont="1" applyFill="1" applyBorder="1" applyAlignment="1" applyProtection="1">
      <alignment horizontal="center" vertical="top"/>
      <protection locked="0"/>
    </xf>
    <xf numFmtId="10" fontId="10" fillId="15" borderId="0" xfId="0" applyNumberFormat="1" applyFont="1" applyFill="1" applyBorder="1" applyAlignment="1" applyProtection="1">
      <alignment horizontal="center" vertical="top"/>
      <protection locked="0"/>
    </xf>
    <xf numFmtId="165" fontId="20" fillId="14" borderId="9" xfId="0" applyNumberFormat="1" applyFont="1" applyFill="1" applyBorder="1" applyAlignment="1" applyProtection="1">
      <alignment horizontal="right" vertical="top"/>
      <protection hidden="1"/>
    </xf>
    <xf numFmtId="0" fontId="22" fillId="0" borderId="27" xfId="0" applyFont="1" applyBorder="1" applyAlignment="1" applyProtection="1">
      <alignment horizontal="center" vertical="top" wrapText="1"/>
      <protection hidden="1"/>
    </xf>
    <xf numFmtId="10" fontId="9" fillId="0" borderId="29" xfId="5" applyNumberFormat="1" applyFont="1" applyFill="1" applyBorder="1" applyAlignment="1" applyProtection="1">
      <alignment horizontal="center" vertical="top"/>
      <protection locked="0"/>
    </xf>
    <xf numFmtId="0" fontId="9" fillId="0" borderId="29" xfId="0" applyFont="1" applyBorder="1" applyAlignment="1" applyProtection="1">
      <alignment horizontal="center" vertical="top"/>
      <protection hidden="1"/>
    </xf>
    <xf numFmtId="1" fontId="9" fillId="17" borderId="69" xfId="0" applyNumberFormat="1" applyFont="1" applyFill="1" applyBorder="1" applyAlignment="1" applyProtection="1">
      <alignment horizontal="center" vertical="top"/>
      <protection locked="0"/>
    </xf>
    <xf numFmtId="1" fontId="10" fillId="0" borderId="33" xfId="0" applyNumberFormat="1" applyFont="1" applyFill="1" applyBorder="1" applyAlignment="1" applyProtection="1">
      <alignment horizontal="center" vertical="top"/>
    </xf>
    <xf numFmtId="165" fontId="20" fillId="14" borderId="38" xfId="0" applyNumberFormat="1" applyFont="1" applyFill="1" applyBorder="1" applyAlignment="1" applyProtection="1">
      <alignment horizontal="right" vertical="top"/>
      <protection hidden="1"/>
    </xf>
    <xf numFmtId="0" fontId="7" fillId="0" borderId="10" xfId="0" applyFont="1" applyFill="1" applyBorder="1" applyAlignment="1" applyProtection="1">
      <alignment horizontal="left" vertical="top"/>
      <protection hidden="1"/>
    </xf>
    <xf numFmtId="1" fontId="7" fillId="0" borderId="10" xfId="0" applyNumberFormat="1" applyFont="1" applyFill="1" applyBorder="1" applyAlignment="1" applyProtection="1">
      <alignment horizontal="center" vertical="top" wrapText="1"/>
      <protection hidden="1"/>
    </xf>
    <xf numFmtId="10" fontId="7" fillId="0" borderId="10" xfId="5" applyNumberFormat="1" applyFont="1" applyFill="1" applyBorder="1" applyAlignment="1" applyProtection="1">
      <alignment horizontal="center" vertical="top" wrapText="1"/>
      <protection hidden="1"/>
    </xf>
    <xf numFmtId="0" fontId="7" fillId="0" borderId="10" xfId="0" applyNumberFormat="1" applyFont="1" applyFill="1" applyBorder="1" applyAlignment="1" applyProtection="1">
      <alignment horizontal="center" vertical="top" wrapText="1"/>
      <protection hidden="1"/>
    </xf>
    <xf numFmtId="0" fontId="6" fillId="0" borderId="10" xfId="0" applyFont="1" applyFill="1" applyBorder="1" applyAlignment="1" applyProtection="1">
      <alignment vertical="top"/>
      <protection hidden="1"/>
    </xf>
    <xf numFmtId="1" fontId="10" fillId="17" borderId="33" xfId="0" applyNumberFormat="1" applyFont="1" applyFill="1" applyBorder="1" applyAlignment="1" applyProtection="1">
      <alignment horizontal="center" vertical="top"/>
      <protection locked="0"/>
    </xf>
    <xf numFmtId="0" fontId="6" fillId="0" borderId="10" xfId="0" applyFont="1" applyBorder="1" applyAlignment="1" applyProtection="1">
      <alignment vertical="top"/>
      <protection hidden="1"/>
    </xf>
    <xf numFmtId="0" fontId="10" fillId="0" borderId="10" xfId="0" applyFont="1" applyFill="1" applyBorder="1" applyAlignment="1" applyProtection="1">
      <alignment vertical="top"/>
      <protection locked="0" hidden="1"/>
    </xf>
    <xf numFmtId="0" fontId="10" fillId="0" borderId="10" xfId="0" applyNumberFormat="1" applyFont="1" applyFill="1" applyBorder="1" applyAlignment="1" applyProtection="1">
      <alignment vertical="top"/>
      <protection locked="0" hidden="1"/>
    </xf>
    <xf numFmtId="0" fontId="10" fillId="0" borderId="10" xfId="0" applyFont="1" applyFill="1" applyBorder="1" applyAlignment="1" applyProtection="1">
      <alignment vertical="top"/>
      <protection locked="0"/>
    </xf>
    <xf numFmtId="0" fontId="9" fillId="0" borderId="57" xfId="5" applyNumberFormat="1" applyFont="1" applyFill="1" applyBorder="1" applyAlignment="1" applyProtection="1">
      <alignment horizontal="center" vertical="top"/>
      <protection hidden="1"/>
    </xf>
    <xf numFmtId="0" fontId="16" fillId="0" borderId="57" xfId="0" applyFont="1" applyBorder="1" applyAlignment="1" applyProtection="1">
      <alignment horizontal="center" vertical="top" wrapText="1"/>
      <protection locked="0" hidden="1"/>
    </xf>
    <xf numFmtId="0" fontId="9" fillId="0" borderId="31" xfId="5" applyNumberFormat="1" applyFont="1" applyFill="1" applyBorder="1" applyAlignment="1" applyProtection="1">
      <alignment horizontal="center" vertical="top"/>
      <protection locked="0"/>
    </xf>
    <xf numFmtId="0" fontId="16" fillId="0" borderId="67" xfId="0" applyFont="1" applyBorder="1" applyAlignment="1" applyProtection="1">
      <alignment horizontal="center" vertical="top" wrapText="1"/>
      <protection locked="0" hidden="1"/>
    </xf>
    <xf numFmtId="0" fontId="9" fillId="0" borderId="50" xfId="5" applyNumberFormat="1" applyFont="1" applyFill="1" applyBorder="1" applyAlignment="1" applyProtection="1">
      <alignment horizontal="center" vertical="top"/>
      <protection locked="0"/>
    </xf>
    <xf numFmtId="0" fontId="11" fillId="0" borderId="57" xfId="0" applyFont="1" applyFill="1" applyBorder="1" applyAlignment="1" applyProtection="1">
      <alignment horizontal="center" vertical="top" wrapText="1"/>
      <protection locked="0" hidden="1"/>
    </xf>
    <xf numFmtId="0" fontId="10" fillId="0" borderId="55" xfId="5" applyNumberFormat="1" applyFont="1" applyFill="1" applyBorder="1" applyAlignment="1" applyProtection="1">
      <alignment horizontal="center" vertical="top"/>
      <protection hidden="1"/>
    </xf>
    <xf numFmtId="0" fontId="7" fillId="0" borderId="55" xfId="0" applyFont="1" applyFill="1" applyBorder="1" applyAlignment="1" applyProtection="1">
      <alignment horizontal="center" vertical="top" wrapText="1"/>
      <protection locked="0" hidden="1"/>
    </xf>
    <xf numFmtId="0" fontId="10" fillId="0" borderId="33" xfId="5" applyNumberFormat="1" applyFont="1" applyFill="1" applyBorder="1" applyAlignment="1" applyProtection="1">
      <alignment horizontal="center" vertical="top"/>
      <protection locked="0" hidden="1"/>
    </xf>
    <xf numFmtId="0" fontId="10" fillId="0" borderId="56" xfId="5" applyNumberFormat="1" applyFont="1" applyFill="1" applyBorder="1" applyAlignment="1" applyProtection="1">
      <alignment horizontal="center" vertical="top"/>
      <protection hidden="1"/>
    </xf>
    <xf numFmtId="0" fontId="7" fillId="0" borderId="56" xfId="0" applyFont="1" applyFill="1" applyBorder="1" applyAlignment="1" applyProtection="1">
      <alignment horizontal="center" vertical="top" wrapText="1"/>
      <protection locked="0" hidden="1"/>
    </xf>
    <xf numFmtId="0" fontId="10" fillId="0" borderId="69" xfId="5" applyNumberFormat="1" applyFont="1" applyFill="1" applyBorder="1" applyAlignment="1" applyProtection="1">
      <alignment horizontal="center" vertical="top"/>
      <protection locked="0" hidden="1"/>
    </xf>
    <xf numFmtId="0" fontId="11" fillId="0" borderId="77" xfId="0" applyFont="1" applyFill="1" applyBorder="1" applyAlignment="1" applyProtection="1">
      <alignment horizontal="center" vertical="top" wrapText="1"/>
      <protection locked="0" hidden="1"/>
    </xf>
    <xf numFmtId="165" fontId="19" fillId="14" borderId="9" xfId="0" applyNumberFormat="1" applyFont="1" applyFill="1" applyBorder="1" applyAlignment="1" applyProtection="1">
      <alignment horizontal="right" vertical="center"/>
      <protection hidden="1"/>
    </xf>
    <xf numFmtId="165" fontId="19" fillId="14" borderId="38" xfId="0" applyNumberFormat="1" applyFont="1" applyFill="1" applyBorder="1" applyAlignment="1" applyProtection="1">
      <alignment horizontal="right" vertical="center"/>
      <protection hidden="1"/>
    </xf>
    <xf numFmtId="0" fontId="22" fillId="0" borderId="10" xfId="0" applyFont="1" applyBorder="1" applyAlignment="1" applyProtection="1">
      <alignment horizontal="center" vertical="top" wrapText="1"/>
      <protection hidden="1"/>
    </xf>
    <xf numFmtId="0" fontId="9" fillId="0" borderId="10" xfId="0" applyFont="1" applyFill="1" applyBorder="1" applyAlignment="1" applyProtection="1">
      <alignment horizontal="right" vertical="top" wrapText="1"/>
      <protection hidden="1"/>
    </xf>
    <xf numFmtId="1" fontId="9" fillId="0" borderId="10" xfId="0" applyNumberFormat="1" applyFont="1" applyFill="1" applyBorder="1" applyAlignment="1" applyProtection="1">
      <alignment horizontal="center" vertical="top"/>
      <protection locked="0"/>
    </xf>
    <xf numFmtId="10" fontId="9" fillId="0" borderId="10" xfId="5" applyNumberFormat="1" applyFont="1" applyFill="1" applyBorder="1" applyAlignment="1" applyProtection="1">
      <alignment horizontal="center" vertical="top"/>
      <protection locked="0"/>
    </xf>
    <xf numFmtId="1" fontId="9" fillId="15" borderId="10" xfId="0" applyNumberFormat="1" applyFont="1" applyFill="1" applyBorder="1" applyAlignment="1" applyProtection="1">
      <alignment horizontal="center" vertical="top"/>
      <protection locked="0"/>
    </xf>
    <xf numFmtId="1" fontId="9" fillId="19" borderId="44" xfId="0" applyNumberFormat="1" applyFont="1" applyFill="1" applyBorder="1" applyAlignment="1" applyProtection="1">
      <alignment horizontal="center" vertical="top"/>
      <protection locked="0"/>
    </xf>
    <xf numFmtId="1" fontId="10" fillId="19" borderId="9" xfId="0" applyNumberFormat="1" applyFont="1" applyFill="1" applyBorder="1" applyAlignment="1" applyProtection="1">
      <alignment horizontal="center" vertical="top"/>
    </xf>
    <xf numFmtId="1" fontId="10" fillId="19" borderId="50" xfId="0" applyNumberFormat="1" applyFont="1" applyFill="1" applyBorder="1" applyAlignment="1" applyProtection="1">
      <alignment horizontal="center" vertical="top"/>
    </xf>
    <xf numFmtId="0" fontId="10" fillId="9" borderId="49" xfId="0" applyFont="1" applyFill="1" applyBorder="1" applyAlignment="1" applyProtection="1">
      <alignment horizontal="center" vertical="top"/>
      <protection hidden="1"/>
    </xf>
    <xf numFmtId="166" fontId="10" fillId="11" borderId="49" xfId="0" applyNumberFormat="1" applyFont="1" applyFill="1" applyBorder="1" applyAlignment="1" applyProtection="1">
      <alignment horizontal="center" vertical="top"/>
      <protection hidden="1"/>
    </xf>
    <xf numFmtId="0" fontId="10" fillId="11" borderId="49" xfId="0" applyFont="1" applyFill="1" applyBorder="1" applyAlignment="1" applyProtection="1">
      <alignment horizontal="center" vertical="top"/>
      <protection hidden="1"/>
    </xf>
    <xf numFmtId="166" fontId="9" fillId="0" borderId="9" xfId="0" applyNumberFormat="1" applyFont="1" applyBorder="1" applyAlignment="1" applyProtection="1">
      <alignment horizontal="center" vertical="top" wrapText="1"/>
      <protection hidden="1"/>
    </xf>
    <xf numFmtId="166" fontId="9" fillId="0" borderId="38" xfId="0" applyNumberFormat="1" applyFont="1" applyBorder="1" applyAlignment="1" applyProtection="1">
      <alignment horizontal="center" vertical="top" wrapText="1"/>
      <protection hidden="1"/>
    </xf>
    <xf numFmtId="14" fontId="11" fillId="15" borderId="19" xfId="0" applyNumberFormat="1" applyFont="1" applyFill="1" applyBorder="1" applyAlignment="1" applyProtection="1">
      <alignment horizontal="left" vertical="center" wrapText="1"/>
      <protection locked="0" hidden="1"/>
    </xf>
    <xf numFmtId="0" fontId="10" fillId="0" borderId="10" xfId="0" applyFont="1" applyFill="1" applyBorder="1" applyAlignment="1" applyProtection="1">
      <alignment horizontal="left" vertical="top" wrapText="1"/>
      <protection hidden="1"/>
    </xf>
    <xf numFmtId="0" fontId="9" fillId="0" borderId="50" xfId="5" applyNumberFormat="1" applyFont="1" applyFill="1" applyBorder="1" applyAlignment="1" applyProtection="1">
      <alignment horizontal="center" vertical="top"/>
      <protection hidden="1"/>
    </xf>
    <xf numFmtId="1" fontId="9" fillId="15" borderId="73" xfId="0" applyNumberFormat="1" applyFont="1" applyFill="1" applyBorder="1" applyAlignment="1" applyProtection="1">
      <alignment horizontal="center" vertical="top"/>
    </xf>
    <xf numFmtId="1" fontId="9" fillId="15" borderId="72" xfId="0" applyNumberFormat="1" applyFont="1" applyFill="1" applyBorder="1" applyAlignment="1" applyProtection="1">
      <alignment horizontal="center" vertical="top"/>
    </xf>
    <xf numFmtId="1" fontId="9" fillId="17" borderId="73" xfId="0" applyNumberFormat="1" applyFont="1" applyFill="1" applyBorder="1" applyAlignment="1" applyProtection="1">
      <alignment horizontal="center" vertical="top"/>
    </xf>
    <xf numFmtId="1" fontId="9" fillId="17" borderId="72" xfId="0" applyNumberFormat="1" applyFont="1" applyFill="1" applyBorder="1" applyAlignment="1" applyProtection="1">
      <alignment horizontal="center" vertical="top"/>
    </xf>
    <xf numFmtId="0" fontId="9" fillId="0" borderId="6" xfId="0" applyFont="1" applyFill="1" applyBorder="1" applyAlignment="1" applyProtection="1">
      <alignment horizontal="center" vertical="top"/>
      <protection locked="0"/>
    </xf>
    <xf numFmtId="166" fontId="9" fillId="0" borderId="6" xfId="5" applyNumberFormat="1" applyFont="1" applyFill="1" applyBorder="1" applyAlignment="1" applyProtection="1">
      <alignment horizontal="center" vertical="top"/>
      <protection locked="0"/>
    </xf>
    <xf numFmtId="0" fontId="9" fillId="0" borderId="29" xfId="0" applyFont="1" applyFill="1" applyBorder="1" applyAlignment="1" applyProtection="1">
      <alignment horizontal="center" vertical="top"/>
      <protection locked="0"/>
    </xf>
    <xf numFmtId="166" fontId="9" fillId="0" borderId="29" xfId="5" applyNumberFormat="1" applyFont="1" applyFill="1" applyBorder="1" applyAlignment="1" applyProtection="1">
      <alignment horizontal="center" vertical="top"/>
      <protection locked="0"/>
    </xf>
    <xf numFmtId="165" fontId="42" fillId="14" borderId="0" xfId="0" applyNumberFormat="1" applyFont="1" applyFill="1" applyBorder="1" applyAlignment="1" applyProtection="1">
      <alignment horizontal="center" vertical="center"/>
      <protection locked="0"/>
    </xf>
    <xf numFmtId="165" fontId="43" fillId="14" borderId="0" xfId="5" applyNumberFormat="1" applyFont="1" applyFill="1" applyBorder="1" applyAlignment="1" applyProtection="1">
      <alignment horizontal="center" vertical="top"/>
      <protection hidden="1"/>
    </xf>
    <xf numFmtId="0" fontId="43" fillId="14" borderId="0" xfId="0" applyFont="1" applyFill="1" applyBorder="1" applyAlignment="1" applyProtection="1">
      <alignment horizontal="center" vertical="center"/>
      <protection hidden="1"/>
    </xf>
    <xf numFmtId="1" fontId="21" fillId="17" borderId="50" xfId="0" applyNumberFormat="1" applyFont="1" applyFill="1" applyBorder="1" applyAlignment="1" applyProtection="1">
      <alignment horizontal="center" vertical="top"/>
      <protection locked="0"/>
    </xf>
    <xf numFmtId="10" fontId="43" fillId="14" borderId="0" xfId="5" applyNumberFormat="1" applyFont="1" applyFill="1" applyBorder="1" applyAlignment="1" applyProtection="1">
      <alignment horizontal="center" vertical="top"/>
      <protection hidden="1"/>
    </xf>
    <xf numFmtId="0" fontId="44" fillId="14" borderId="0" xfId="0" applyFont="1" applyFill="1" applyBorder="1" applyAlignment="1" applyProtection="1">
      <alignment vertical="top"/>
      <protection locked="0" hidden="1"/>
    </xf>
    <xf numFmtId="0" fontId="43" fillId="14" borderId="0" xfId="5" applyNumberFormat="1" applyFont="1" applyFill="1" applyBorder="1" applyAlignment="1" applyProtection="1">
      <alignment horizontal="center" vertical="top"/>
      <protection locked="0" hidden="1"/>
    </xf>
    <xf numFmtId="1" fontId="11" fillId="14" borderId="0" xfId="0" applyNumberFormat="1" applyFont="1" applyFill="1" applyBorder="1" applyAlignment="1" applyProtection="1">
      <alignment horizontal="center" vertical="top"/>
      <protection hidden="1"/>
    </xf>
    <xf numFmtId="1" fontId="11" fillId="14" borderId="3" xfId="0" applyNumberFormat="1" applyFont="1" applyFill="1" applyBorder="1" applyAlignment="1" applyProtection="1">
      <alignment horizontal="center" vertical="top"/>
      <protection hidden="1"/>
    </xf>
    <xf numFmtId="10" fontId="11" fillId="14" borderId="3" xfId="5" applyNumberFormat="1" applyFont="1" applyFill="1" applyBorder="1" applyAlignment="1" applyProtection="1">
      <alignment horizontal="center" vertical="top"/>
      <protection hidden="1"/>
    </xf>
    <xf numFmtId="1" fontId="11" fillId="14" borderId="3" xfId="0" applyNumberFormat="1" applyFont="1" applyFill="1" applyBorder="1" applyAlignment="1" applyProtection="1">
      <alignment horizontal="center" vertical="top"/>
    </xf>
    <xf numFmtId="1" fontId="9" fillId="12" borderId="13" xfId="0" applyNumberFormat="1" applyFont="1" applyFill="1" applyBorder="1" applyAlignment="1" applyProtection="1">
      <alignment horizontal="center" vertical="top"/>
      <protection hidden="1"/>
    </xf>
    <xf numFmtId="10" fontId="9" fillId="12" borderId="13" xfId="5" applyNumberFormat="1" applyFont="1" applyFill="1" applyBorder="1" applyAlignment="1" applyProtection="1">
      <alignment horizontal="center" vertical="top"/>
      <protection hidden="1"/>
    </xf>
    <xf numFmtId="1" fontId="9" fillId="12" borderId="13" xfId="0" applyNumberFormat="1" applyFont="1" applyFill="1" applyBorder="1" applyAlignment="1" applyProtection="1">
      <alignment horizontal="center" vertical="top"/>
    </xf>
    <xf numFmtId="1" fontId="9" fillId="0" borderId="50" xfId="0" applyNumberFormat="1" applyFont="1" applyFill="1" applyBorder="1" applyAlignment="1" applyProtection="1">
      <alignment horizontal="center" vertical="top"/>
      <protection hidden="1"/>
    </xf>
    <xf numFmtId="10" fontId="9" fillId="0" borderId="29" xfId="5" applyNumberFormat="1" applyFont="1" applyFill="1" applyBorder="1" applyAlignment="1" applyProtection="1">
      <alignment horizontal="center" vertical="top"/>
      <protection hidden="1"/>
    </xf>
    <xf numFmtId="1" fontId="9" fillId="15" borderId="50" xfId="0" applyNumberFormat="1" applyFont="1" applyFill="1" applyBorder="1" applyAlignment="1" applyProtection="1">
      <alignment horizontal="center" vertical="top"/>
    </xf>
    <xf numFmtId="1" fontId="9" fillId="17" borderId="50" xfId="0" applyNumberFormat="1" applyFont="1" applyFill="1" applyBorder="1" applyAlignment="1" applyProtection="1">
      <alignment horizontal="center" vertical="top"/>
      <protection hidden="1"/>
    </xf>
    <xf numFmtId="1" fontId="9" fillId="19" borderId="73" xfId="0" applyNumberFormat="1" applyFont="1" applyFill="1" applyBorder="1" applyAlignment="1" applyProtection="1">
      <alignment horizontal="center" vertical="top"/>
    </xf>
    <xf numFmtId="0" fontId="34" fillId="18" borderId="0" xfId="0" applyFont="1" applyFill="1" applyBorder="1" applyAlignment="1" applyProtection="1">
      <alignment horizontal="left" vertical="center"/>
    </xf>
    <xf numFmtId="14" fontId="45" fillId="0" borderId="0" xfId="0" applyNumberFormat="1" applyFont="1" applyAlignment="1">
      <alignment horizontal="left"/>
    </xf>
    <xf numFmtId="14" fontId="45" fillId="0" borderId="0" xfId="6" applyNumberFormat="1" applyFont="1"/>
    <xf numFmtId="0" fontId="45" fillId="0" borderId="0" xfId="6" applyFont="1" applyFill="1"/>
    <xf numFmtId="0" fontId="47" fillId="0" borderId="0" xfId="0" applyFont="1"/>
    <xf numFmtId="0" fontId="29" fillId="18" borderId="0" xfId="4" applyNumberFormat="1" applyFont="1" applyFill="1" applyBorder="1" applyAlignment="1" applyProtection="1">
      <alignment horizontal="left"/>
    </xf>
    <xf numFmtId="0" fontId="29" fillId="18" borderId="0" xfId="4" applyFont="1" applyFill="1" applyBorder="1" applyAlignment="1" applyProtection="1">
      <alignment horizontal="left"/>
    </xf>
    <xf numFmtId="0" fontId="11" fillId="15" borderId="19" xfId="0" applyFont="1" applyFill="1" applyBorder="1" applyAlignment="1" applyProtection="1">
      <alignment horizontal="center" vertical="center" wrapText="1"/>
      <protection locked="0" hidden="1"/>
    </xf>
    <xf numFmtId="0" fontId="7" fillId="0" borderId="5" xfId="0" applyFont="1" applyFill="1" applyBorder="1" applyAlignment="1" applyProtection="1">
      <alignment horizontal="center" vertical="top" wrapText="1"/>
      <protection hidden="1"/>
    </xf>
    <xf numFmtId="0" fontId="7" fillId="0" borderId="26" xfId="0" applyFont="1" applyFill="1" applyBorder="1" applyAlignment="1" applyProtection="1">
      <alignment horizontal="center" vertical="top" wrapText="1"/>
      <protection hidden="1"/>
    </xf>
    <xf numFmtId="0" fontId="18" fillId="0" borderId="4" xfId="0" applyFont="1" applyFill="1" applyBorder="1" applyAlignment="1" applyProtection="1">
      <alignment horizontal="center" vertical="center" wrapText="1"/>
      <protection hidden="1"/>
    </xf>
    <xf numFmtId="0" fontId="18" fillId="0" borderId="11" xfId="0"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165" fontId="27" fillId="0" borderId="7" xfId="0" applyNumberFormat="1" applyFont="1" applyFill="1" applyBorder="1" applyAlignment="1" applyProtection="1">
      <alignment horizontal="left" vertical="center"/>
      <protection hidden="1"/>
    </xf>
    <xf numFmtId="165" fontId="27" fillId="0" borderId="0" xfId="0" applyNumberFormat="1" applyFont="1" applyFill="1" applyBorder="1" applyAlignment="1" applyProtection="1">
      <alignment horizontal="left" vertical="center"/>
      <protection hidden="1"/>
    </xf>
    <xf numFmtId="0" fontId="17" fillId="0" borderId="4" xfId="0" applyFont="1" applyFill="1" applyBorder="1" applyAlignment="1" applyProtection="1">
      <alignment horizontal="center" vertical="center"/>
      <protection hidden="1"/>
    </xf>
    <xf numFmtId="0" fontId="17" fillId="0" borderId="5" xfId="0" applyFont="1" applyFill="1" applyBorder="1" applyAlignment="1" applyProtection="1">
      <alignment horizontal="center" vertical="center"/>
      <protection hidden="1"/>
    </xf>
    <xf numFmtId="0" fontId="17" fillId="0" borderId="11" xfId="0" applyFont="1" applyFill="1" applyBorder="1" applyAlignment="1" applyProtection="1">
      <alignment horizontal="center" vertical="center"/>
      <protection hidden="1"/>
    </xf>
    <xf numFmtId="0" fontId="17" fillId="0" borderId="26" xfId="0" applyFont="1" applyFill="1" applyBorder="1" applyAlignment="1" applyProtection="1">
      <alignment horizontal="center" vertical="center"/>
      <protection hidden="1"/>
    </xf>
    <xf numFmtId="0" fontId="18" fillId="0" borderId="6" xfId="0" applyFont="1" applyFill="1" applyBorder="1" applyAlignment="1" applyProtection="1">
      <alignment horizontal="center" vertical="center" wrapText="1"/>
      <protection hidden="1"/>
    </xf>
    <xf numFmtId="0" fontId="18" fillId="0" borderId="38" xfId="0" applyFont="1" applyFill="1" applyBorder="1" applyAlignment="1" applyProtection="1">
      <alignment horizontal="center" vertical="center" wrapText="1"/>
      <protection hidden="1"/>
    </xf>
    <xf numFmtId="0" fontId="18" fillId="0" borderId="5" xfId="0" applyFont="1" applyFill="1" applyBorder="1" applyAlignment="1" applyProtection="1">
      <alignment horizontal="center" vertical="center" wrapText="1"/>
      <protection hidden="1"/>
    </xf>
    <xf numFmtId="0" fontId="18" fillId="0" borderId="6" xfId="0" applyFont="1" applyFill="1" applyBorder="1" applyAlignment="1" applyProtection="1">
      <alignment horizontal="center" vertical="center" wrapText="1"/>
      <protection locked="0" hidden="1"/>
    </xf>
    <xf numFmtId="0" fontId="18" fillId="0" borderId="38" xfId="0" applyFont="1" applyFill="1" applyBorder="1" applyAlignment="1" applyProtection="1">
      <alignment horizontal="center" vertical="center" wrapText="1"/>
      <protection locked="0" hidden="1"/>
    </xf>
    <xf numFmtId="0" fontId="11" fillId="15" borderId="19" xfId="0" applyFont="1" applyFill="1" applyBorder="1" applyAlignment="1" applyProtection="1">
      <alignment horizontal="center" vertical="center" wrapText="1"/>
      <protection hidden="1"/>
    </xf>
    <xf numFmtId="0" fontId="9" fillId="15" borderId="19" xfId="0" applyFont="1" applyFill="1" applyBorder="1" applyAlignment="1" applyProtection="1">
      <alignment horizontal="center" vertical="center" wrapText="1"/>
      <protection hidden="1"/>
    </xf>
    <xf numFmtId="14" fontId="18" fillId="0" borderId="6" xfId="0" applyNumberFormat="1" applyFont="1" applyFill="1" applyBorder="1" applyAlignment="1" applyProtection="1">
      <alignment horizontal="center" vertical="center" wrapText="1"/>
      <protection hidden="1"/>
    </xf>
    <xf numFmtId="14" fontId="18" fillId="0" borderId="38" xfId="0" applyNumberFormat="1" applyFont="1" applyFill="1" applyBorder="1" applyAlignment="1" applyProtection="1">
      <alignment horizontal="center" vertical="center" wrapText="1"/>
      <protection hidden="1"/>
    </xf>
    <xf numFmtId="1" fontId="13" fillId="7" borderId="49" xfId="0" applyNumberFormat="1" applyFont="1" applyFill="1" applyBorder="1" applyAlignment="1" applyProtection="1">
      <alignment horizontal="center" vertical="top"/>
      <protection hidden="1"/>
    </xf>
  </cellXfs>
  <cellStyles count="7">
    <cellStyle name="Ergebnis 1" xfId="1"/>
    <cellStyle name="Gut" xfId="2" builtinId="26"/>
    <cellStyle name="Prozent" xfId="5" builtinId="5"/>
    <cellStyle name="Standard" xfId="0" builtinId="0"/>
    <cellStyle name="Standard 2" xfId="4"/>
    <cellStyle name="Standard 3" xfId="6"/>
    <cellStyle name="Überschrift 1 1" xfId="3"/>
  </cellStyles>
  <dxfs count="1242">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ill>
        <patternFill>
          <bgColor theme="3" tint="0.79998168889431442"/>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ill>
        <patternFill>
          <bgColor theme="3" tint="0.79998168889431442"/>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ill>
        <patternFill>
          <bgColor theme="3" tint="0.79998168889431442"/>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font>
      <fill>
        <patternFill>
          <bgColor indexed="13"/>
        </patternFill>
      </fill>
    </dxf>
    <dxf>
      <font>
        <b/>
        <i val="0"/>
      </font>
      <fill>
        <patternFill>
          <bgColor indexed="60"/>
        </patternFill>
      </fill>
    </dxf>
    <dxf>
      <font>
        <condense val="0"/>
        <extend val="0"/>
        <color auto="1"/>
      </font>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
      <font>
        <b/>
        <i val="0"/>
        <condense val="0"/>
        <extend val="0"/>
      </font>
      <fill>
        <patternFill>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7C50"/>
      <rgbColor rgb="0000FF00"/>
      <rgbColor rgb="009C9D9F"/>
      <rgbColor rgb="00FFFF00"/>
      <rgbColor rgb="00FF00FF"/>
      <rgbColor rgb="0000FFFF"/>
      <rgbColor rgb="00B84516"/>
      <rgbColor rgb="00415D72"/>
      <rgbColor rgb="00000080"/>
      <rgbColor rgb="00A3AE02"/>
      <rgbColor rgb="00800080"/>
      <rgbColor rgb="0083B0A1"/>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AEAEA"/>
      <rgbColor rgb="0099CCFF"/>
      <rgbColor rgb="00FF99CC"/>
      <rgbColor rgb="00CC99FF"/>
      <rgbColor rgb="00FFCC99"/>
      <rgbColor rgb="00DDDEDF"/>
      <rgbColor rgb="00BFD7CC"/>
      <rgbColor rgb="00D9E286"/>
      <rgbColor rgb="00FFCC00"/>
      <rgbColor rgb="00FAD89A"/>
      <rgbColor rgb="00F29634"/>
      <rgbColor rgb="00666699"/>
      <rgbColor rgb="00969696"/>
      <rgbColor rgb="00003366"/>
      <rgbColor rgb="00A8BBC4"/>
      <rgbColor rgb="00003300"/>
      <rgbColor rgb="00333300"/>
      <rgbColor rgb="00993300"/>
      <rgbColor rgb="00993366"/>
      <rgbColor rgb="00333399"/>
      <rgbColor rgb="00333333"/>
    </indexedColors>
    <mruColors>
      <color rgb="FF3B9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72544</xdr:colOff>
      <xdr:row>8</xdr:row>
      <xdr:rowOff>107673</xdr:rowOff>
    </xdr:from>
    <xdr:to>
      <xdr:col>11</xdr:col>
      <xdr:colOff>662267</xdr:colOff>
      <xdr:row>35</xdr:row>
      <xdr:rowOff>123824</xdr:rowOff>
    </xdr:to>
    <xdr:sp macro="" textlink="">
      <xdr:nvSpPr>
        <xdr:cNvPr id="2" name="Textfeld 1"/>
        <xdr:cNvSpPr txBox="1"/>
      </xdr:nvSpPr>
      <xdr:spPr>
        <a:xfrm>
          <a:off x="834544" y="1326873"/>
          <a:ext cx="8352598" cy="512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fontAlgn="auto" hangingPunct="1"/>
          <a:r>
            <a:rPr lang="de-DE" sz="1000">
              <a:solidFill>
                <a:schemeClr val="dk1"/>
              </a:solidFill>
              <a:latin typeface="Arial" pitchFamily="34" charset="0"/>
              <a:ea typeface="+mn-ea"/>
              <a:cs typeface="Arial" pitchFamily="34" charset="0"/>
            </a:rPr>
            <a:t>Das Instrument dient der Erfassung und Dokumentation der Bewertung der Kriterien des Bewertungssystems Nachhaltiges</a:t>
          </a:r>
          <a:r>
            <a:rPr lang="de-DE" sz="1000" baseline="0">
              <a:solidFill>
                <a:schemeClr val="dk1"/>
              </a:solidFill>
              <a:latin typeface="Arial" pitchFamily="34" charset="0"/>
              <a:ea typeface="+mn-ea"/>
              <a:cs typeface="Arial" pitchFamily="34" charset="0"/>
            </a:rPr>
            <a:t> Bauen.</a:t>
          </a:r>
          <a:endParaRPr lang="de-DE" sz="1000">
            <a:solidFill>
              <a:schemeClr val="dk1"/>
            </a:solidFill>
            <a:latin typeface="Arial" pitchFamily="34" charset="0"/>
            <a:ea typeface="+mn-ea"/>
            <a:cs typeface="Arial" pitchFamily="34" charset="0"/>
          </a:endParaRPr>
        </a:p>
        <a:p>
          <a:pPr fontAlgn="auto" hangingPunct="1"/>
          <a:r>
            <a:rPr lang="de-DE" sz="1000">
              <a:solidFill>
                <a:schemeClr val="dk1"/>
              </a:solidFill>
              <a:latin typeface="Arial" pitchFamily="34" charset="0"/>
              <a:ea typeface="+mn-ea"/>
              <a:cs typeface="Arial" pitchFamily="34" charset="0"/>
            </a:rPr>
            <a:t>Die excelbasierte Arbeitshilfe besteht aus insgesamt 3 Registerseiten, die sich in folgende Bearbeitungsschritte untergliedern:  </a:t>
          </a:r>
        </a:p>
        <a:p>
          <a:endParaRPr lang="de-DE" sz="1000">
            <a:solidFill>
              <a:schemeClr val="dk1"/>
            </a:solidFill>
            <a:latin typeface="Arial" pitchFamily="34" charset="0"/>
            <a:ea typeface="+mn-ea"/>
            <a:cs typeface="Arial" pitchFamily="34" charset="0"/>
          </a:endParaRPr>
        </a:p>
        <a:p>
          <a:r>
            <a:rPr lang="de-DE" sz="1000" b="1">
              <a:solidFill>
                <a:schemeClr val="tx2">
                  <a:lumMod val="60000"/>
                  <a:lumOff val="40000"/>
                </a:schemeClr>
              </a:solidFill>
              <a:latin typeface="Arial" pitchFamily="34" charset="0"/>
              <a:ea typeface="+mn-ea"/>
              <a:cs typeface="Arial" pitchFamily="34" charset="0"/>
            </a:rPr>
            <a:t>1. Zielvereinbarung</a:t>
          </a:r>
        </a:p>
        <a:p>
          <a:r>
            <a:rPr lang="de-DE" sz="1000" b="1">
              <a:solidFill>
                <a:schemeClr val="accent3">
                  <a:lumMod val="75000"/>
                </a:schemeClr>
              </a:solidFill>
              <a:latin typeface="Arial" pitchFamily="34" charset="0"/>
              <a:ea typeface="+mn-ea"/>
              <a:cs typeface="Arial" pitchFamily="34" charset="0"/>
            </a:rPr>
            <a:t>2. Bewertung durch Anwender</a:t>
          </a:r>
        </a:p>
        <a:p>
          <a:r>
            <a:rPr lang="de-DE" sz="1000" b="1">
              <a:solidFill>
                <a:schemeClr val="accent6">
                  <a:lumMod val="75000"/>
                </a:schemeClr>
              </a:solidFill>
              <a:latin typeface="Arial" pitchFamily="34" charset="0"/>
              <a:ea typeface="+mn-ea"/>
              <a:cs typeface="Arial" pitchFamily="34" charset="0"/>
            </a:rPr>
            <a:t>3. </a:t>
          </a:r>
          <a:r>
            <a:rPr lang="de-DE" sz="1000" b="1" baseline="0">
              <a:solidFill>
                <a:schemeClr val="accent6">
                  <a:lumMod val="75000"/>
                </a:schemeClr>
              </a:solidFill>
              <a:effectLst/>
              <a:latin typeface="Arial" panose="020B0604020202020204" pitchFamily="34" charset="0"/>
              <a:ea typeface="+mn-ea"/>
              <a:cs typeface="Arial" panose="020B0604020202020204" pitchFamily="34" charset="0"/>
            </a:rPr>
            <a:t>Konformitätsprüfung</a:t>
          </a:r>
          <a:endParaRPr lang="de-DE" sz="1000" b="1">
            <a:solidFill>
              <a:schemeClr val="accent6">
                <a:lumMod val="75000"/>
              </a:schemeClr>
            </a:solidFill>
            <a:latin typeface="Arial" pitchFamily="34" charset="0"/>
            <a:ea typeface="+mn-ea"/>
            <a:cs typeface="Arial" pitchFamily="34" charset="0"/>
          </a:endParaRPr>
        </a:p>
        <a:p>
          <a:endParaRPr lang="de-DE" sz="1000">
            <a:solidFill>
              <a:schemeClr val="dk1"/>
            </a:solidFill>
            <a:latin typeface="Arial" pitchFamily="34" charset="0"/>
            <a:ea typeface="+mn-ea"/>
            <a:cs typeface="Arial" pitchFamily="34" charset="0"/>
          </a:endParaRPr>
        </a:p>
        <a:p>
          <a:endParaRPr lang="de-DE" sz="1000">
            <a:solidFill>
              <a:schemeClr val="dk1"/>
            </a:solidFill>
            <a:latin typeface="Arial" pitchFamily="34" charset="0"/>
            <a:ea typeface="+mn-ea"/>
            <a:cs typeface="Arial" pitchFamily="34" charset="0"/>
          </a:endParaRPr>
        </a:p>
        <a:p>
          <a:endParaRPr lang="de-DE" sz="1000">
            <a:solidFill>
              <a:schemeClr val="dk1"/>
            </a:solidFill>
            <a:latin typeface="Arial" pitchFamily="34" charset="0"/>
            <a:ea typeface="+mn-ea"/>
            <a:cs typeface="Arial" pitchFamily="34" charset="0"/>
          </a:endParaRPr>
        </a:p>
        <a:p>
          <a:r>
            <a:rPr lang="de-DE" sz="1000">
              <a:solidFill>
                <a:schemeClr val="dk1"/>
              </a:solidFill>
              <a:latin typeface="Arial" pitchFamily="34" charset="0"/>
              <a:ea typeface="+mn-ea"/>
              <a:cs typeface="Arial" pitchFamily="34" charset="0"/>
            </a:rPr>
            <a:t>Die Abschnitte bauen aufeinander auf und sind auf unterschiedlichen Ebenen miteinander verknüpft. </a:t>
          </a:r>
        </a:p>
        <a:p>
          <a:endParaRPr lang="de-DE" sz="1000">
            <a:solidFill>
              <a:schemeClr val="dk1"/>
            </a:solidFill>
            <a:latin typeface="Arial" pitchFamily="34" charset="0"/>
            <a:ea typeface="+mn-ea"/>
            <a:cs typeface="Arial" pitchFamily="34" charset="0"/>
          </a:endParaRPr>
        </a:p>
        <a:p>
          <a:r>
            <a:rPr lang="de-DE" sz="1000" b="1" i="1">
              <a:solidFill>
                <a:schemeClr val="tx2">
                  <a:lumMod val="60000"/>
                  <a:lumOff val="40000"/>
                </a:schemeClr>
              </a:solidFill>
              <a:latin typeface="Arial" pitchFamily="34" charset="0"/>
              <a:ea typeface="+mn-ea"/>
              <a:cs typeface="Arial" pitchFamily="34" charset="0"/>
            </a:rPr>
            <a:t>zu 1. Zielvereinbarung</a:t>
          </a:r>
          <a:r>
            <a:rPr lang="de-DE" sz="1000" b="1">
              <a:solidFill>
                <a:schemeClr val="tx2">
                  <a:lumMod val="60000"/>
                  <a:lumOff val="40000"/>
                </a:schemeClr>
              </a:solidFill>
              <a:latin typeface="Arial" pitchFamily="34" charset="0"/>
              <a:ea typeface="+mn-ea"/>
              <a:cs typeface="Arial" pitchFamily="34" charset="0"/>
            </a:rPr>
            <a:t>:</a:t>
          </a:r>
          <a:r>
            <a:rPr lang="de-DE" sz="1000" b="1" baseline="0">
              <a:solidFill>
                <a:schemeClr val="tx2">
                  <a:lumMod val="60000"/>
                  <a:lumOff val="40000"/>
                </a:schemeClr>
              </a:solidFill>
              <a:latin typeface="Arial" pitchFamily="34" charset="0"/>
              <a:ea typeface="+mn-ea"/>
              <a:cs typeface="Arial" pitchFamily="34" charset="0"/>
            </a:rPr>
            <a:t> </a:t>
          </a:r>
        </a:p>
        <a:p>
          <a:r>
            <a:rPr lang="de-DE" sz="1000" baseline="0">
              <a:solidFill>
                <a:schemeClr val="dk1"/>
              </a:solidFill>
              <a:latin typeface="Arial" pitchFamily="34" charset="0"/>
              <a:ea typeface="+mn-ea"/>
              <a:cs typeface="Arial" pitchFamily="34" charset="0"/>
            </a:rPr>
            <a:t>Hier hat der Anwender die Möglichkeit, zu Kriterien und Teilkriterien die entsprechenden projektspezifischen Qualitätsanforderungen als Ziele zu definieren.</a:t>
          </a:r>
          <a:endParaRPr lang="de-DE" sz="1000">
            <a:solidFill>
              <a:schemeClr val="dk1"/>
            </a:solidFill>
            <a:latin typeface="Arial" pitchFamily="34" charset="0"/>
            <a:ea typeface="+mn-ea"/>
            <a:cs typeface="Arial" pitchFamily="34" charset="0"/>
          </a:endParaRPr>
        </a:p>
        <a:p>
          <a:r>
            <a:rPr lang="de-DE" sz="1000">
              <a:solidFill>
                <a:schemeClr val="dk1"/>
              </a:solidFill>
              <a:latin typeface="Arial" pitchFamily="34" charset="0"/>
              <a:ea typeface="+mn-ea"/>
              <a:cs typeface="Arial" pitchFamily="34" charset="0"/>
            </a:rPr>
            <a:t>Es</a:t>
          </a:r>
          <a:r>
            <a:rPr lang="de-DE" sz="1000" baseline="0">
              <a:solidFill>
                <a:schemeClr val="dk1"/>
              </a:solidFill>
              <a:latin typeface="Arial" pitchFamily="34" charset="0"/>
              <a:ea typeface="+mn-ea"/>
              <a:cs typeface="Arial" pitchFamily="34" charset="0"/>
            </a:rPr>
            <a:t> besteht die Möglichkeit einer pauschalen Bewertung von Kriterien, sofern eine differenzierte Bewertung der darin enthaltenen Teilkriterien nicht gewollt oder nicht möglich ist. Die pauschale Bewertung erfolgt über eine entsprechende Abfrage in Form einer Eingabebox und wird in der Farbe Rot hervorgehoben. Wird die Abfrage mit "abbrechen" beantwortet, erfolgt eine automatische Summierung der eingetragenen Punkte für die Teilkriterien.</a:t>
          </a:r>
        </a:p>
        <a:p>
          <a:r>
            <a:rPr lang="de-DE" sz="1000" baseline="0">
              <a:solidFill>
                <a:sysClr val="windowText" lastClr="000000"/>
              </a:solidFill>
              <a:latin typeface="Arial" pitchFamily="34" charset="0"/>
              <a:ea typeface="+mn-ea"/>
              <a:cs typeface="Arial" pitchFamily="34" charset="0"/>
            </a:rPr>
            <a:t>Mit der Taste "Dokumentation einblenden" erscheinen zusätzliche Spalten zur Dokumentation der Zielvereinbarung.  Die Überschriften der Spalten können vom Nutzer eigenstänig umbenannt werden.</a:t>
          </a:r>
          <a:endParaRPr lang="de-DE" sz="1000">
            <a:solidFill>
              <a:sysClr val="windowText" lastClr="000000"/>
            </a:solidFill>
            <a:latin typeface="Arial" pitchFamily="34" charset="0"/>
            <a:ea typeface="+mn-ea"/>
            <a:cs typeface="Arial" pitchFamily="34" charset="0"/>
          </a:endParaRPr>
        </a:p>
        <a:p>
          <a:endParaRPr lang="de-DE"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i="1">
              <a:solidFill>
                <a:schemeClr val="accent3">
                  <a:lumMod val="75000"/>
                </a:schemeClr>
              </a:solidFill>
              <a:latin typeface="Arial" pitchFamily="34" charset="0"/>
              <a:ea typeface="+mn-ea"/>
              <a:cs typeface="Arial" pitchFamily="34" charset="0"/>
            </a:rPr>
            <a:t>zu 2.</a:t>
          </a:r>
          <a:r>
            <a:rPr lang="de-DE" sz="1000" b="1" i="1">
              <a:solidFill>
                <a:schemeClr val="accent3">
                  <a:lumMod val="75000"/>
                </a:schemeClr>
              </a:solidFill>
              <a:effectLst/>
              <a:latin typeface="Arial" panose="020B0604020202020204" pitchFamily="34" charset="0"/>
              <a:ea typeface="+mn-ea"/>
              <a:cs typeface="Arial" panose="020B0604020202020204" pitchFamily="34" charset="0"/>
            </a:rPr>
            <a:t> Bewertung durch Anwender:</a:t>
          </a: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Hier werden die Vorgaben aus der Zielvereinbarung informativ mitgeführt.</a:t>
          </a: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Der Anwender hat die Möglichkeit, planungsbegleitend die erforderliche Anzahl an Zwischenbewertungen vorzunehmen (siehe Steuerelement "Zwischenbewertung hinzufügen"). Diese werden in einzelnen Spalten nachvollziehbar dokumentiert. Die abschließende Endbwertung erfolgt durch Eingabe in einer separaten Spalte.</a:t>
          </a: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Es besteht die Möglichkeit, die festgelegten Zielwerte nachträglich zu korrigieren. Hierzu  können zusätzliche Spalten eingefügt werden (siehe Steuerelement "Korrektur  Zielwert"). Voraussetzung für die Übernahme der korrigierten Zielwerte ist das Eingeben eines Kommentars im Kommentarfeld.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i="1">
              <a:solidFill>
                <a:schemeClr val="accent6">
                  <a:lumMod val="75000"/>
                </a:schemeClr>
              </a:solidFill>
              <a:effectLst/>
              <a:latin typeface="Arial" panose="020B0604020202020204" pitchFamily="34" charset="0"/>
              <a:ea typeface="+mn-ea"/>
              <a:cs typeface="Arial" panose="020B0604020202020204" pitchFamily="34" charset="0"/>
            </a:rPr>
            <a:t>zu 3. Konformitätsprüfung:</a:t>
          </a:r>
          <a:endParaRPr lang="de-DE" sz="1000" b="1" i="1">
            <a:solidFill>
              <a:schemeClr val="accent6">
                <a:lumMod val="75000"/>
              </a:schemeClr>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effectLst/>
              <a:latin typeface="Arial" panose="020B0604020202020204" pitchFamily="34" charset="0"/>
              <a:cs typeface="Arial" panose="020B0604020202020204" pitchFamily="34" charset="0"/>
            </a:rPr>
            <a:t>Hier besteht für </a:t>
          </a:r>
          <a:r>
            <a:rPr lang="de-DE" sz="1000" baseline="0">
              <a:effectLst/>
              <a:latin typeface="Arial" panose="020B0604020202020204" pitchFamily="34" charset="0"/>
              <a:cs typeface="Arial" panose="020B0604020202020204" pitchFamily="34" charset="0"/>
            </a:rPr>
            <a:t>die Konformitätsprüfung die Möglichkeit, die eingereichte Endbewertung des Anwenders zu prüfen und entsprechend zu bestätigen oder zu korrigieren. Ergänzend können Kommentare eingetragen werden. Das Tabellenblatt ist geschützt und ausgeblendet und kann von der Konformitätsprüfungsstelle durch Eingabe des Passwortes genutzt werden. </a:t>
          </a:r>
          <a:endParaRPr lang="de-DE" sz="1000">
            <a:solidFill>
              <a:schemeClr val="dk1"/>
            </a:solidFill>
            <a:latin typeface="Arial" pitchFamily="34" charset="0"/>
            <a:ea typeface="+mn-ea"/>
            <a:cs typeface="Arial" pitchFamily="34" charset="0"/>
          </a:endParaRPr>
        </a:p>
        <a:p>
          <a:endParaRPr lang="de-DE" sz="1000">
            <a:solidFill>
              <a:schemeClr val="dk1"/>
            </a:solidFill>
            <a:latin typeface="Arial" pitchFamily="34" charset="0"/>
            <a:ea typeface="+mn-ea"/>
            <a:cs typeface="Arial" pitchFamily="34" charset="0"/>
          </a:endParaRPr>
        </a:p>
        <a:p>
          <a:r>
            <a:rPr lang="de-DE" sz="1000">
              <a:solidFill>
                <a:schemeClr val="dk1"/>
              </a:solidFill>
              <a:latin typeface="Arial" pitchFamily="34" charset="0"/>
              <a:ea typeface="+mn-ea"/>
              <a:cs typeface="Arial" pitchFamily="34" charset="0"/>
            </a:rPr>
            <a:t/>
          </a:r>
          <a:br>
            <a:rPr lang="de-DE" sz="1000">
              <a:solidFill>
                <a:schemeClr val="dk1"/>
              </a:solidFill>
              <a:latin typeface="Arial" pitchFamily="34" charset="0"/>
              <a:ea typeface="+mn-ea"/>
              <a:cs typeface="Arial" pitchFamily="34" charset="0"/>
            </a:rPr>
          </a:br>
          <a:endParaRPr lang="de-DE" sz="1000">
            <a:solidFill>
              <a:schemeClr val="dk1"/>
            </a:solidFill>
            <a:latin typeface="Arial" pitchFamily="34" charset="0"/>
            <a:ea typeface="+mn-ea"/>
            <a:cs typeface="Arial"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114300</xdr:colOff>
          <xdr:row>4</xdr:row>
          <xdr:rowOff>276225</xdr:rowOff>
        </xdr:from>
        <xdr:to>
          <xdr:col>18</xdr:col>
          <xdr:colOff>1057275</xdr:colOff>
          <xdr:row>6</xdr:row>
          <xdr:rowOff>219075</xdr:rowOff>
        </xdr:to>
        <xdr:sp macro="" textlink="">
          <xdr:nvSpPr>
            <xdr:cNvPr id="15363" name="Button 3" hidden="1">
              <a:extLst>
                <a:ext uri="{63B3BB69-23CF-44E3-9099-C40C66FF867C}">
                  <a14:compatExt spid="_x0000_s153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Nur Kriterien </a:t>
              </a:r>
            </a:p>
            <a:p>
              <a:pPr algn="ctr" rtl="0">
                <a:defRPr sz="1000"/>
              </a:pPr>
              <a:r>
                <a:rPr lang="de-DE" sz="1000" b="0" i="0" u="none" strike="noStrike" baseline="0">
                  <a:solidFill>
                    <a:srgbClr val="000000"/>
                  </a:solidFill>
                  <a:latin typeface="Neue Demos"/>
                </a:rPr>
                <a:t>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4</xdr:row>
          <xdr:rowOff>257175</xdr:rowOff>
        </xdr:from>
        <xdr:to>
          <xdr:col>18</xdr:col>
          <xdr:colOff>66675</xdr:colOff>
          <xdr:row>6</xdr:row>
          <xdr:rowOff>228600</xdr:rowOff>
        </xdr:to>
        <xdr:sp macro="" textlink="">
          <xdr:nvSpPr>
            <xdr:cNvPr id="15364" name="Button 4" hidden="1">
              <a:extLst>
                <a:ext uri="{63B3BB69-23CF-44E3-9099-C40C66FF867C}">
                  <a14:compatExt spid="_x0000_s153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Teilkriterien  anzeigen</a:t>
              </a:r>
            </a:p>
          </xdr:txBody>
        </xdr:sp>
        <xdr:clientData/>
      </xdr:twoCellAnchor>
    </mc:Choice>
    <mc:Fallback/>
  </mc:AlternateContent>
  <xdr:twoCellAnchor>
    <xdr:from>
      <xdr:col>17</xdr:col>
      <xdr:colOff>268552</xdr:colOff>
      <xdr:row>3</xdr:row>
      <xdr:rowOff>203179</xdr:rowOff>
    </xdr:from>
    <xdr:to>
      <xdr:col>18</xdr:col>
      <xdr:colOff>744802</xdr:colOff>
      <xdr:row>4</xdr:row>
      <xdr:rowOff>186531</xdr:rowOff>
    </xdr:to>
    <xdr:sp macro="" textlink="">
      <xdr:nvSpPr>
        <xdr:cNvPr id="2" name="Textfeld 1"/>
        <xdr:cNvSpPr txBox="1"/>
      </xdr:nvSpPr>
      <xdr:spPr>
        <a:xfrm>
          <a:off x="9614958" y="881835"/>
          <a:ext cx="1440657" cy="769165"/>
        </a:xfrm>
        <a:prstGeom prst="rect">
          <a:avLst/>
        </a:prstGeom>
        <a:solidFill>
          <a:sysClr val="window" lastClr="FFFFFF"/>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u="sng"/>
            <a:t>Legende</a:t>
          </a:r>
        </a:p>
        <a:p>
          <a:r>
            <a:rPr lang="de-DE" sz="1100" b="0">
              <a:solidFill>
                <a:srgbClr val="C00000"/>
              </a:solidFill>
            </a:rPr>
            <a:t>Rote</a:t>
          </a:r>
          <a:r>
            <a:rPr lang="de-DE" sz="1100" b="0">
              <a:solidFill>
                <a:sysClr val="windowText" lastClr="000000"/>
              </a:solidFill>
            </a:rPr>
            <a:t> Punktzahl </a:t>
          </a:r>
          <a:r>
            <a:rPr lang="de-DE" sz="1100" b="0">
              <a:solidFill>
                <a:sysClr val="windowText" lastClr="000000"/>
              </a:solidFill>
              <a:latin typeface="Arial Unicode MS"/>
              <a:ea typeface="Arial Unicode MS"/>
              <a:cs typeface="Arial Unicode MS"/>
            </a:rPr>
            <a:t>≙ </a:t>
          </a:r>
          <a:r>
            <a:rPr lang="de-DE" sz="1100" b="0">
              <a:solidFill>
                <a:sysClr val="windowText" lastClr="000000"/>
              </a:solidFill>
            </a:rPr>
            <a:t>Pauschale Bewertung</a:t>
          </a:r>
        </a:p>
      </xdr:txBody>
    </xdr:sp>
    <xdr:clientData/>
  </xdr:twoCellAnchor>
  <mc:AlternateContent xmlns:mc="http://schemas.openxmlformats.org/markup-compatibility/2006">
    <mc:Choice xmlns:a14="http://schemas.microsoft.com/office/drawing/2010/main" Requires="a14">
      <xdr:twoCellAnchor>
        <xdr:from>
          <xdr:col>17</xdr:col>
          <xdr:colOff>66675</xdr:colOff>
          <xdr:row>7</xdr:row>
          <xdr:rowOff>66675</xdr:rowOff>
        </xdr:from>
        <xdr:to>
          <xdr:col>18</xdr:col>
          <xdr:colOff>57150</xdr:colOff>
          <xdr:row>9</xdr:row>
          <xdr:rowOff>142875</xdr:rowOff>
        </xdr:to>
        <xdr:sp macro="" textlink="">
          <xdr:nvSpPr>
            <xdr:cNvPr id="15366" name="Button 6" hidden="1">
              <a:extLst>
                <a:ext uri="{63B3BB69-23CF-44E3-9099-C40C66FF867C}">
                  <a14:compatExt spid="_x0000_s153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Dokumenation einblenden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7</xdr:row>
          <xdr:rowOff>47625</xdr:rowOff>
        </xdr:from>
        <xdr:to>
          <xdr:col>18</xdr:col>
          <xdr:colOff>1066800</xdr:colOff>
          <xdr:row>9</xdr:row>
          <xdr:rowOff>152400</xdr:rowOff>
        </xdr:to>
        <xdr:sp macro="" textlink="">
          <xdr:nvSpPr>
            <xdr:cNvPr id="15367" name="Button 7" hidden="1">
              <a:extLst>
                <a:ext uri="{63B3BB69-23CF-44E3-9099-C40C66FF867C}">
                  <a14:compatExt spid="_x0000_s153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Dokumentation ausblenden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571500</xdr:colOff>
          <xdr:row>2</xdr:row>
          <xdr:rowOff>171450</xdr:rowOff>
        </xdr:from>
        <xdr:to>
          <xdr:col>20</xdr:col>
          <xdr:colOff>581025</xdr:colOff>
          <xdr:row>3</xdr:row>
          <xdr:rowOff>381000</xdr:rowOff>
        </xdr:to>
        <xdr:sp macro="" textlink="">
          <xdr:nvSpPr>
            <xdr:cNvPr id="12291" name="Button 3" hidden="1">
              <a:extLst>
                <a:ext uri="{63B3BB69-23CF-44E3-9099-C40C66FF867C}">
                  <a14:compatExt spid="_x0000_s122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Nur Kriterien </a:t>
              </a:r>
            </a:p>
            <a:p>
              <a:pPr algn="ctr" rtl="0">
                <a:defRPr sz="1000"/>
              </a:pPr>
              <a:r>
                <a:rPr lang="de-DE" sz="1000" b="0" i="0" u="none" strike="noStrike" baseline="0">
                  <a:solidFill>
                    <a:srgbClr val="000000"/>
                  </a:solidFill>
                  <a:latin typeface="Neue Demos"/>
                </a:rPr>
                <a:t>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2</xdr:row>
          <xdr:rowOff>171450</xdr:rowOff>
        </xdr:from>
        <xdr:to>
          <xdr:col>19</xdr:col>
          <xdr:colOff>419100</xdr:colOff>
          <xdr:row>3</xdr:row>
          <xdr:rowOff>390525</xdr:rowOff>
        </xdr:to>
        <xdr:sp macro="" textlink="">
          <xdr:nvSpPr>
            <xdr:cNvPr id="12292" name="Button 4" hidden="1">
              <a:extLst>
                <a:ext uri="{63B3BB69-23CF-44E3-9099-C40C66FF867C}">
                  <a14:compatExt spid="_x0000_s1229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Teilkriterien  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4</xdr:row>
          <xdr:rowOff>276225</xdr:rowOff>
        </xdr:from>
        <xdr:to>
          <xdr:col>19</xdr:col>
          <xdr:colOff>447675</xdr:colOff>
          <xdr:row>6</xdr:row>
          <xdr:rowOff>238125</xdr:rowOff>
        </xdr:to>
        <xdr:sp macro="" textlink="">
          <xdr:nvSpPr>
            <xdr:cNvPr id="12293" name="Button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Korrektur</a:t>
              </a:r>
            </a:p>
            <a:p>
              <a:pPr algn="ctr" rtl="0">
                <a:defRPr sz="1000"/>
              </a:pPr>
              <a:r>
                <a:rPr lang="de-DE" sz="1000" b="0" i="0" u="none" strike="noStrike" baseline="0">
                  <a:solidFill>
                    <a:srgbClr val="000000"/>
                  </a:solidFill>
                  <a:latin typeface="Neue Demos"/>
                </a:rPr>
                <a:t> Zielwert</a:t>
              </a:r>
            </a:p>
            <a:p>
              <a:pPr algn="ctr" rtl="0">
                <a:defRPr sz="1000"/>
              </a:pPr>
              <a:endParaRPr lang="de-DE" sz="1000" b="0" i="0" u="none" strike="noStrike" baseline="0">
                <a:solidFill>
                  <a:srgbClr val="000000"/>
                </a:solidFill>
                <a:latin typeface="Neue Demos"/>
              </a:endParaRPr>
            </a:p>
            <a:p>
              <a:pPr algn="ctr" rtl="0">
                <a:defRPr sz="1000"/>
              </a:pPr>
              <a:r>
                <a:rPr lang="de-DE" sz="1000" b="0" i="0" u="none" strike="noStrike" baseline="0">
                  <a:solidFill>
                    <a:srgbClr val="000000"/>
                  </a:solidFill>
                  <a:latin typeface="Neue Demos"/>
                </a:rPr>
                <a:t> </a:t>
              </a:r>
            </a:p>
            <a:p>
              <a:pPr algn="ctr" rtl="0">
                <a:defRPr sz="1000"/>
              </a:pPr>
              <a:r>
                <a:rPr lang="de-DE" sz="1000" b="0" i="0" u="none" strike="noStrike" baseline="0">
                  <a:solidFill>
                    <a:srgbClr val="000000"/>
                  </a:solidFill>
                  <a:latin typeface="Neue Demos"/>
                </a:rPr>
                <a:t>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552450</xdr:colOff>
          <xdr:row>4</xdr:row>
          <xdr:rowOff>266700</xdr:rowOff>
        </xdr:from>
        <xdr:to>
          <xdr:col>20</xdr:col>
          <xdr:colOff>571500</xdr:colOff>
          <xdr:row>6</xdr:row>
          <xdr:rowOff>238125</xdr:rowOff>
        </xdr:to>
        <xdr:sp macro="" textlink="">
          <xdr:nvSpPr>
            <xdr:cNvPr id="12294" name="Button 6" hidden="1">
              <a:extLst>
                <a:ext uri="{63B3BB69-23CF-44E3-9099-C40C66FF867C}">
                  <a14:compatExt spid="_x0000_s122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Korrektur ausblenden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3</xdr:row>
          <xdr:rowOff>466725</xdr:rowOff>
        </xdr:from>
        <xdr:to>
          <xdr:col>19</xdr:col>
          <xdr:colOff>438150</xdr:colOff>
          <xdr:row>4</xdr:row>
          <xdr:rowOff>200025</xdr:rowOff>
        </xdr:to>
        <xdr:sp macro="" textlink="">
          <xdr:nvSpPr>
            <xdr:cNvPr id="12295" name="Button 7" hidden="1">
              <a:extLst>
                <a:ext uri="{63B3BB69-23CF-44E3-9099-C40C66FF867C}">
                  <a14:compatExt spid="_x0000_s122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Zwischen-bewertung hinzufügen</a:t>
              </a:r>
            </a:p>
            <a:p>
              <a:pPr algn="ctr" rtl="0">
                <a:defRPr sz="1000"/>
              </a:pPr>
              <a:endParaRPr lang="de-DE" sz="1000" b="0" i="0" u="none" strike="noStrike" baseline="0">
                <a:solidFill>
                  <a:srgbClr val="000000"/>
                </a:solidFill>
                <a:latin typeface="Neue Demos"/>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552450</xdr:colOff>
          <xdr:row>3</xdr:row>
          <xdr:rowOff>457200</xdr:rowOff>
        </xdr:from>
        <xdr:to>
          <xdr:col>20</xdr:col>
          <xdr:colOff>581025</xdr:colOff>
          <xdr:row>4</xdr:row>
          <xdr:rowOff>200025</xdr:rowOff>
        </xdr:to>
        <xdr:sp macro="" textlink="">
          <xdr:nvSpPr>
            <xdr:cNvPr id="12298" name="Button 10" hidden="1">
              <a:extLst>
                <a:ext uri="{63B3BB69-23CF-44E3-9099-C40C66FF867C}">
                  <a14:compatExt spid="_x0000_s122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Zwischen-bewertung löschen</a:t>
              </a:r>
            </a:p>
            <a:p>
              <a:pPr algn="ctr" rtl="0">
                <a:defRPr sz="1000"/>
              </a:pPr>
              <a:endParaRPr lang="de-DE" sz="1000" b="0" i="0" u="none" strike="noStrike" baseline="0">
                <a:solidFill>
                  <a:srgbClr val="000000"/>
                </a:solidFill>
                <a:latin typeface="Neue Demos"/>
              </a:endParaRP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1057275</xdr:colOff>
          <xdr:row>3</xdr:row>
          <xdr:rowOff>0</xdr:rowOff>
        </xdr:from>
        <xdr:to>
          <xdr:col>15</xdr:col>
          <xdr:colOff>1914525</xdr:colOff>
          <xdr:row>3</xdr:row>
          <xdr:rowOff>419100</xdr:rowOff>
        </xdr:to>
        <xdr:sp macro="" textlink="">
          <xdr:nvSpPr>
            <xdr:cNvPr id="16391" name="Button 7" hidden="1">
              <a:extLst>
                <a:ext uri="{63B3BB69-23CF-44E3-9099-C40C66FF867C}">
                  <a14:compatExt spid="_x0000_s163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Nur Kriterien </a:t>
              </a:r>
            </a:p>
            <a:p>
              <a:pPr algn="ctr" rtl="0">
                <a:defRPr sz="1000"/>
              </a:pPr>
              <a:r>
                <a:rPr lang="de-DE" sz="1000" b="0" i="0" u="none" strike="noStrike" baseline="0">
                  <a:solidFill>
                    <a:srgbClr val="000000"/>
                  </a:solidFill>
                  <a:latin typeface="Neue Demos"/>
                </a:rPr>
                <a:t>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xdr:row>
          <xdr:rowOff>209550</xdr:rowOff>
        </xdr:from>
        <xdr:to>
          <xdr:col>15</xdr:col>
          <xdr:colOff>952500</xdr:colOff>
          <xdr:row>3</xdr:row>
          <xdr:rowOff>428625</xdr:rowOff>
        </xdr:to>
        <xdr:sp macro="" textlink="">
          <xdr:nvSpPr>
            <xdr:cNvPr id="16392" name="Button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Teilkriterien  anzeigen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xdr:row>
          <xdr:rowOff>533400</xdr:rowOff>
        </xdr:from>
        <xdr:to>
          <xdr:col>15</xdr:col>
          <xdr:colOff>981075</xdr:colOff>
          <xdr:row>4</xdr:row>
          <xdr:rowOff>371475</xdr:rowOff>
        </xdr:to>
        <xdr:sp macro="" textlink="">
          <xdr:nvSpPr>
            <xdr:cNvPr id="16395" name="Button 11" hidden="1">
              <a:extLst>
                <a:ext uri="{63B3BB69-23CF-44E3-9099-C40C66FF867C}">
                  <a14:compatExt spid="_x0000_s163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Konformitätsprüfung hinzufügen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1076325</xdr:colOff>
          <xdr:row>3</xdr:row>
          <xdr:rowOff>533400</xdr:rowOff>
        </xdr:from>
        <xdr:to>
          <xdr:col>15</xdr:col>
          <xdr:colOff>1895475</xdr:colOff>
          <xdr:row>4</xdr:row>
          <xdr:rowOff>361950</xdr:rowOff>
        </xdr:to>
        <xdr:sp macro="" textlink="">
          <xdr:nvSpPr>
            <xdr:cNvPr id="16396" name="Button 12" hidden="1">
              <a:extLst>
                <a:ext uri="{63B3BB69-23CF-44E3-9099-C40C66FF867C}">
                  <a14:compatExt spid="_x0000_s163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Konformitätsprüfung löschen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4</xdr:row>
          <xdr:rowOff>457200</xdr:rowOff>
        </xdr:from>
        <xdr:to>
          <xdr:col>15</xdr:col>
          <xdr:colOff>981075</xdr:colOff>
          <xdr:row>8</xdr:row>
          <xdr:rowOff>142875</xdr:rowOff>
        </xdr:to>
        <xdr:sp macro="" textlink="">
          <xdr:nvSpPr>
            <xdr:cNvPr id="16400" name="Button 16" hidden="1">
              <a:extLst>
                <a:ext uri="{63B3BB69-23CF-44E3-9099-C40C66FF867C}">
                  <a14:compatExt spid="_x0000_s16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Konformitätsprüfung einblenden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1085850</xdr:colOff>
          <xdr:row>4</xdr:row>
          <xdr:rowOff>447675</xdr:rowOff>
        </xdr:from>
        <xdr:to>
          <xdr:col>15</xdr:col>
          <xdr:colOff>1914525</xdr:colOff>
          <xdr:row>8</xdr:row>
          <xdr:rowOff>142875</xdr:rowOff>
        </xdr:to>
        <xdr:sp macro="" textlink="">
          <xdr:nvSpPr>
            <xdr:cNvPr id="16401" name="Button 17" hidden="1">
              <a:extLst>
                <a:ext uri="{63B3BB69-23CF-44E3-9099-C40C66FF867C}">
                  <a14:compatExt spid="_x0000_s164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Konformitätsprüfung ausblenden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28575</xdr:colOff>
          <xdr:row>5</xdr:row>
          <xdr:rowOff>9525</xdr:rowOff>
        </xdr:from>
        <xdr:to>
          <xdr:col>11</xdr:col>
          <xdr:colOff>0</xdr:colOff>
          <xdr:row>7</xdr:row>
          <xdr:rowOff>19050</xdr:rowOff>
        </xdr:to>
        <xdr:sp macro="" textlink="">
          <xdr:nvSpPr>
            <xdr:cNvPr id="11268" name="Button 4" hidden="1">
              <a:extLst>
                <a:ext uri="{63B3BB69-23CF-44E3-9099-C40C66FF867C}">
                  <a14:compatExt spid="_x0000_s1126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Nur Kriterien </a:t>
              </a:r>
            </a:p>
            <a:p>
              <a:pPr algn="ctr" rtl="0">
                <a:defRPr sz="1000"/>
              </a:pPr>
              <a:r>
                <a:rPr lang="de-DE" sz="1000" b="0" i="0" u="none" strike="noStrike" baseline="0">
                  <a:solidFill>
                    <a:srgbClr val="000000"/>
                  </a:solidFill>
                  <a:latin typeface="Neue Demos"/>
                </a:rPr>
                <a:t>anzeigen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7</xdr:row>
          <xdr:rowOff>114300</xdr:rowOff>
        </xdr:from>
        <xdr:to>
          <xdr:col>11</xdr:col>
          <xdr:colOff>9525</xdr:colOff>
          <xdr:row>9</xdr:row>
          <xdr:rowOff>95250</xdr:rowOff>
        </xdr:to>
        <xdr:sp macro="" textlink="">
          <xdr:nvSpPr>
            <xdr:cNvPr id="11269" name="Button 5" hidden="1">
              <a:extLst>
                <a:ext uri="{63B3BB69-23CF-44E3-9099-C40C66FF867C}">
                  <a14:compatExt spid="_x0000_s112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Teilkriterien  anzeigen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9525</xdr:colOff>
          <xdr:row>0</xdr:row>
          <xdr:rowOff>19050</xdr:rowOff>
        </xdr:from>
        <xdr:to>
          <xdr:col>10</xdr:col>
          <xdr:colOff>9525</xdr:colOff>
          <xdr:row>1</xdr:row>
          <xdr:rowOff>114300</xdr:rowOff>
        </xdr:to>
        <xdr:sp macro="" textlink="">
          <xdr:nvSpPr>
            <xdr:cNvPr id="11270" name="Button 6" hidden="1">
              <a:extLst>
                <a:ext uri="{63B3BB69-23CF-44E3-9099-C40C66FF867C}">
                  <a14:compatExt spid="_x0000_s112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Nur Kriterien </a:t>
              </a:r>
            </a:p>
            <a:p>
              <a:pPr algn="ctr" rtl="0">
                <a:defRPr sz="1000"/>
              </a:pPr>
              <a:r>
                <a:rPr lang="de-DE" sz="1000" b="0" i="0" u="none" strike="noStrike" baseline="0">
                  <a:solidFill>
                    <a:srgbClr val="000000"/>
                  </a:solidFill>
                  <a:latin typeface="Neue Demos"/>
                </a:rPr>
                <a:t>anzeigen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9525</xdr:colOff>
          <xdr:row>0</xdr:row>
          <xdr:rowOff>19050</xdr:rowOff>
        </xdr:from>
        <xdr:to>
          <xdr:col>10</xdr:col>
          <xdr:colOff>9525</xdr:colOff>
          <xdr:row>1</xdr:row>
          <xdr:rowOff>114300</xdr:rowOff>
        </xdr:to>
        <xdr:sp macro="" textlink="">
          <xdr:nvSpPr>
            <xdr:cNvPr id="11271" name="Button 7" hidden="1">
              <a:extLst>
                <a:ext uri="{63B3BB69-23CF-44E3-9099-C40C66FF867C}">
                  <a14:compatExt spid="_x0000_s112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Teilkriterien  anzeigen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9525</xdr:colOff>
          <xdr:row>0</xdr:row>
          <xdr:rowOff>19050</xdr:rowOff>
        </xdr:from>
        <xdr:to>
          <xdr:col>10</xdr:col>
          <xdr:colOff>9525</xdr:colOff>
          <xdr:row>1</xdr:row>
          <xdr:rowOff>114300</xdr:rowOff>
        </xdr:to>
        <xdr:sp macro="" textlink="">
          <xdr:nvSpPr>
            <xdr:cNvPr id="11272" name="Button 8" hidden="1">
              <a:extLst>
                <a:ext uri="{63B3BB69-23CF-44E3-9099-C40C66FF867C}">
                  <a14:compatExt spid="_x0000_s112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Nur Kriterien </a:t>
              </a:r>
            </a:p>
            <a:p>
              <a:pPr algn="ctr" rtl="0">
                <a:defRPr sz="1000"/>
              </a:pPr>
              <a:r>
                <a:rPr lang="de-DE" sz="1000" b="0" i="0" u="none" strike="noStrike" baseline="0">
                  <a:solidFill>
                    <a:srgbClr val="000000"/>
                  </a:solidFill>
                  <a:latin typeface="Neue Demos"/>
                </a:rPr>
                <a:t>anzeigen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9525</xdr:colOff>
          <xdr:row>0</xdr:row>
          <xdr:rowOff>19050</xdr:rowOff>
        </xdr:from>
        <xdr:to>
          <xdr:col>10</xdr:col>
          <xdr:colOff>9525</xdr:colOff>
          <xdr:row>1</xdr:row>
          <xdr:rowOff>114300</xdr:rowOff>
        </xdr:to>
        <xdr:sp macro="" textlink="">
          <xdr:nvSpPr>
            <xdr:cNvPr id="11273" name="Button 9" hidden="1">
              <a:extLst>
                <a:ext uri="{63B3BB69-23CF-44E3-9099-C40C66FF867C}">
                  <a14:compatExt spid="_x0000_s112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Neue Demos"/>
                </a:rPr>
                <a:t>Teilkriterien  anzeigen</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C1:E39"/>
  <sheetViews>
    <sheetView showGridLines="0" topLeftCell="B7" zoomScaleNormal="100" zoomScaleSheetLayoutView="100" workbookViewId="0">
      <selection activeCell="C41" sqref="C41"/>
    </sheetView>
  </sheetViews>
  <sheetFormatPr baseColWidth="10" defaultRowHeight="15"/>
  <cols>
    <col min="1" max="1" width="0" hidden="1" customWidth="1"/>
    <col min="2" max="2" width="11.42578125" customWidth="1"/>
    <col min="4" max="4" width="25" customWidth="1"/>
    <col min="12" max="12" width="16" customWidth="1"/>
  </cols>
  <sheetData>
    <row r="1" spans="3:4" hidden="1"/>
    <row r="2" spans="3:4" hidden="1"/>
    <row r="3" spans="3:4" hidden="1"/>
    <row r="5" spans="3:4" ht="36" customHeight="1">
      <c r="C5" s="961" t="s">
        <v>324</v>
      </c>
      <c r="D5" s="961"/>
    </row>
    <row r="6" spans="3:4">
      <c r="C6" s="966"/>
      <c r="D6" s="966"/>
    </row>
    <row r="7" spans="3:4">
      <c r="C7" s="389"/>
    </row>
    <row r="8" spans="3:4">
      <c r="C8" s="967" t="s">
        <v>323</v>
      </c>
      <c r="D8" s="967"/>
    </row>
    <row r="27" ht="27" customHeight="1"/>
    <row r="37" spans="3:5">
      <c r="C37" s="965" t="s">
        <v>328</v>
      </c>
    </row>
    <row r="39" spans="3:5">
      <c r="C39" s="962">
        <v>43564</v>
      </c>
      <c r="D39" s="963" t="s">
        <v>57</v>
      </c>
      <c r="E39" s="964" t="s">
        <v>327</v>
      </c>
    </row>
  </sheetData>
  <mergeCells count="2">
    <mergeCell ref="C6:D6"/>
    <mergeCell ref="C8:D8"/>
  </mergeCells>
  <pageMargins left="0.51181102362204722" right="0.51181102362204722" top="0.78740157480314965" bottom="0.78740157480314965" header="0.31496062992125984" footer="0.31496062992125984"/>
  <pageSetup paperSize="9" scale="70" orientation="portrait" r:id="rId1"/>
  <headerFooter>
    <oddHeader>&amp;RStand 17.12.2015</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39997558519241921"/>
    <pageSetUpPr fitToPage="1"/>
  </sheetPr>
  <dimension ref="A1:U355"/>
  <sheetViews>
    <sheetView showGridLines="0" view="pageBreakPreview" zoomScale="115" zoomScaleNormal="70" zoomScaleSheetLayoutView="115" workbookViewId="0">
      <pane ySplit="7" topLeftCell="A227" activePane="bottomLeft" state="frozen"/>
      <selection pane="bottomLeft" activeCell="S148" sqref="S148"/>
    </sheetView>
  </sheetViews>
  <sheetFormatPr baseColWidth="10" defaultColWidth="11.42578125" defaultRowHeight="14.25" outlineLevelRow="1" outlineLevelCol="1"/>
  <cols>
    <col min="1" max="1" width="1.28515625" style="1" customWidth="1"/>
    <col min="2" max="2" width="12" style="224" customWidth="1"/>
    <col min="3" max="3" width="57.7109375" style="3" customWidth="1"/>
    <col min="4" max="4" width="12.42578125" style="4" customWidth="1"/>
    <col min="5" max="5" width="15.7109375" style="4" customWidth="1"/>
    <col min="6" max="6" width="11.140625" style="4" customWidth="1"/>
    <col min="7" max="7" width="18.140625" style="4" customWidth="1"/>
    <col min="8" max="8" width="20.85546875" style="4" hidden="1" customWidth="1" outlineLevel="1"/>
    <col min="9" max="9" width="18.42578125" style="4" hidden="1" customWidth="1" outlineLevel="1"/>
    <col min="10" max="10" width="17" style="4" hidden="1" customWidth="1" outlineLevel="1"/>
    <col min="11" max="11" width="12.85546875" style="4" hidden="1" customWidth="1" outlineLevel="1"/>
    <col min="12" max="12" width="16.85546875" style="4" hidden="1" customWidth="1" outlineLevel="1"/>
    <col min="13" max="13" width="5.5703125" style="6" customWidth="1" collapsed="1"/>
    <col min="14" max="14" width="11.42578125" style="4" hidden="1" customWidth="1"/>
    <col min="15" max="15" width="7.7109375" style="4" hidden="1" customWidth="1"/>
    <col min="16" max="16" width="6.5703125" style="6" hidden="1" customWidth="1"/>
    <col min="17" max="17" width="1.28515625" style="7" customWidth="1"/>
    <col min="18" max="18" width="14.42578125" style="7" customWidth="1"/>
    <col min="19" max="19" width="18.140625" style="7" customWidth="1"/>
    <col min="20" max="20" width="8.5703125" style="7" customWidth="1"/>
    <col min="21" max="21" width="7" style="1" customWidth="1"/>
    <col min="22" max="16384" width="11.42578125" style="1"/>
  </cols>
  <sheetData>
    <row r="1" spans="2:21" ht="31.5" customHeight="1">
      <c r="B1" s="845" t="str">
        <f>'BNB-System'!B1</f>
        <v>Projekt:</v>
      </c>
      <c r="C1" s="968" t="s">
        <v>289</v>
      </c>
      <c r="D1" s="968"/>
      <c r="E1" s="851" t="s">
        <v>288</v>
      </c>
      <c r="F1" s="849"/>
      <c r="G1" s="931">
        <v>42355</v>
      </c>
      <c r="H1" s="846"/>
      <c r="I1" s="846"/>
      <c r="J1" s="846"/>
      <c r="K1" s="846"/>
      <c r="L1" s="846"/>
      <c r="M1" s="847"/>
    </row>
    <row r="2" spans="2:21">
      <c r="B2" s="251" t="str">
        <f>'BNB-System'!B2</f>
        <v>Bewertungssystem Nachhaltiges Bauen (BNB)</v>
      </c>
    </row>
    <row r="3" spans="2:21" s="8" customFormat="1" ht="18" customHeight="1" thickBot="1">
      <c r="B3" s="250" t="str">
        <f>'BNB-System'!B3</f>
        <v>Systemvariante Büro- und Verwaltungsgebäude, Modul Neubau (BNB_BN) - Version 2015</v>
      </c>
      <c r="C3" s="9"/>
      <c r="D3" s="10"/>
      <c r="E3" s="10"/>
      <c r="F3" s="10"/>
      <c r="G3" s="10"/>
      <c r="H3" s="10"/>
      <c r="I3" s="10"/>
      <c r="J3" s="10"/>
      <c r="K3" s="10"/>
      <c r="L3" s="10"/>
      <c r="M3" s="13"/>
      <c r="N3" s="10"/>
      <c r="O3" s="10"/>
      <c r="P3" s="13"/>
    </row>
    <row r="4" spans="2:21" ht="61.5" customHeight="1">
      <c r="B4" s="977" t="s">
        <v>38</v>
      </c>
      <c r="C4" s="978"/>
      <c r="D4" s="981" t="s">
        <v>238</v>
      </c>
      <c r="E4" s="981" t="s">
        <v>162</v>
      </c>
      <c r="F4" s="971" t="s">
        <v>286</v>
      </c>
      <c r="G4" s="983"/>
      <c r="H4" s="984" t="s">
        <v>191</v>
      </c>
      <c r="I4" s="984" t="s">
        <v>251</v>
      </c>
      <c r="J4" s="984" t="s">
        <v>252</v>
      </c>
      <c r="K4" s="984" t="s">
        <v>253</v>
      </c>
      <c r="L4" s="984" t="s">
        <v>254</v>
      </c>
      <c r="M4" s="969"/>
      <c r="N4" s="971" t="s">
        <v>39</v>
      </c>
      <c r="O4" s="973" t="s">
        <v>201</v>
      </c>
      <c r="P4" s="969"/>
      <c r="S4" s="386"/>
    </row>
    <row r="5" spans="2:21" ht="32.25" customHeight="1" thickBot="1">
      <c r="B5" s="979"/>
      <c r="C5" s="980"/>
      <c r="D5" s="982"/>
      <c r="E5" s="982"/>
      <c r="F5" s="390" t="s">
        <v>170</v>
      </c>
      <c r="G5" s="523" t="s">
        <v>193</v>
      </c>
      <c r="H5" s="985"/>
      <c r="I5" s="985"/>
      <c r="J5" s="985"/>
      <c r="K5" s="985"/>
      <c r="L5" s="985"/>
      <c r="M5" s="970"/>
      <c r="N5" s="972"/>
      <c r="O5" s="974"/>
      <c r="P5" s="970"/>
    </row>
    <row r="6" spans="2:21" ht="6" customHeight="1" thickBot="1">
      <c r="B6" s="334"/>
      <c r="C6" s="317"/>
      <c r="D6" s="319"/>
      <c r="E6" s="315"/>
      <c r="F6" s="320"/>
      <c r="G6" s="320"/>
      <c r="H6" s="319"/>
      <c r="I6" s="319"/>
      <c r="J6" s="319"/>
      <c r="K6" s="319"/>
      <c r="L6" s="319"/>
      <c r="M6" s="434"/>
      <c r="N6" s="319"/>
      <c r="O6" s="319"/>
      <c r="P6" s="331"/>
    </row>
    <row r="7" spans="2:21" ht="21.75" customHeight="1" thickBot="1">
      <c r="B7" s="975" t="s">
        <v>169</v>
      </c>
      <c r="C7" s="976"/>
      <c r="D7" s="314"/>
      <c r="E7" s="705"/>
      <c r="F7" s="321"/>
      <c r="G7" s="311">
        <f>IF(SUM(O13:O221)&gt;100%,100%,SUM(O13:O221))</f>
        <v>0</v>
      </c>
      <c r="H7" s="314"/>
      <c r="I7" s="314"/>
      <c r="J7" s="314"/>
      <c r="K7" s="314"/>
      <c r="L7" s="314"/>
      <c r="M7" s="332"/>
      <c r="N7" s="314"/>
      <c r="O7" s="314"/>
      <c r="P7" s="332"/>
    </row>
    <row r="8" spans="2:21" ht="7.5" customHeight="1" thickBot="1">
      <c r="B8" s="322"/>
      <c r="C8" s="323"/>
      <c r="D8" s="324"/>
      <c r="E8" s="325"/>
      <c r="F8" s="313"/>
      <c r="G8" s="312"/>
      <c r="H8" s="324"/>
      <c r="I8" s="324"/>
      <c r="J8" s="324"/>
      <c r="K8" s="324"/>
      <c r="L8" s="324"/>
      <c r="M8" s="514" t="s">
        <v>203</v>
      </c>
      <c r="N8" s="324"/>
      <c r="O8" s="324"/>
      <c r="P8" s="332"/>
    </row>
    <row r="9" spans="2:21" ht="20.25" customHeight="1">
      <c r="B9" s="15"/>
      <c r="C9" s="16"/>
      <c r="D9" s="17"/>
      <c r="E9" s="19"/>
      <c r="F9" s="17"/>
      <c r="G9" s="666"/>
      <c r="H9" s="17"/>
      <c r="I9" s="17"/>
      <c r="J9" s="17"/>
      <c r="K9" s="17"/>
      <c r="L9" s="17"/>
      <c r="M9" s="21"/>
      <c r="N9" s="17"/>
      <c r="O9" s="17"/>
      <c r="P9" s="21"/>
    </row>
    <row r="10" spans="2:21" ht="18.75" customHeight="1">
      <c r="B10" s="22" t="str">
        <f>'BNB-System'!B6</f>
        <v>Ökologische Qualität</v>
      </c>
      <c r="C10" s="23"/>
      <c r="D10" s="24"/>
      <c r="E10" s="674">
        <f>'BNB-System'!G6</f>
        <v>0.22500000000000001</v>
      </c>
      <c r="F10" s="24"/>
      <c r="G10" s="668">
        <f>G13*(E13/100)+G14*(E14/100)+G15*(E15/100)+G16*(E16/100)+G17*(E17/100)+G18*(E18/100)+G19*(E19/100)+G21*(E21/100)+G25*(E25/100)+G26*(E26/100)</f>
        <v>0</v>
      </c>
      <c r="H10" s="24"/>
      <c r="I10" s="24"/>
      <c r="J10" s="24"/>
      <c r="K10" s="24"/>
      <c r="L10" s="24"/>
      <c r="M10" s="27"/>
      <c r="N10" s="24">
        <f>'BNB-System'!H6</f>
        <v>1800</v>
      </c>
      <c r="O10" s="24"/>
      <c r="P10" s="27"/>
    </row>
    <row r="11" spans="2:21" ht="8.25" customHeight="1" thickBot="1">
      <c r="B11" s="28"/>
      <c r="C11" s="29"/>
      <c r="D11" s="30"/>
      <c r="E11" s="32"/>
      <c r="F11" s="30"/>
      <c r="G11" s="30"/>
      <c r="H11" s="30"/>
      <c r="I11" s="30"/>
      <c r="J11" s="30"/>
      <c r="K11" s="30"/>
      <c r="L11" s="30"/>
      <c r="M11" s="27"/>
      <c r="N11" s="30">
        <f>'BNB-System'!H7</f>
        <v>0</v>
      </c>
      <c r="O11" s="30"/>
      <c r="P11" s="27"/>
    </row>
    <row r="12" spans="2:21" ht="15.75" customHeight="1" thickBot="1">
      <c r="B12" s="34"/>
      <c r="C12" s="35" t="s">
        <v>163</v>
      </c>
      <c r="D12" s="36"/>
      <c r="E12" s="36"/>
      <c r="F12" s="37"/>
      <c r="G12" s="37"/>
      <c r="H12" s="400"/>
      <c r="I12" s="400"/>
      <c r="J12" s="400"/>
      <c r="K12" s="400"/>
      <c r="L12" s="400"/>
      <c r="M12" s="39"/>
      <c r="N12" s="400">
        <f>'BNB-System'!H8</f>
        <v>0</v>
      </c>
      <c r="O12" s="400"/>
      <c r="P12" s="36"/>
      <c r="Q12" s="844"/>
    </row>
    <row r="13" spans="2:21" ht="15" customHeight="1">
      <c r="B13" s="40" t="str">
        <f>'BNB-System'!B9</f>
        <v xml:space="preserve"> 1.1.1</v>
      </c>
      <c r="C13" s="41" t="str">
        <f>'BNB-System'!C9</f>
        <v>Treibhauspotenzial (GWP)</v>
      </c>
      <c r="D13" s="42">
        <f>'BNB-System'!D9</f>
        <v>100</v>
      </c>
      <c r="E13" s="401">
        <f>'BNB-System'!G9</f>
        <v>3.7499999999999999E-2</v>
      </c>
      <c r="F13" s="252" t="s">
        <v>161</v>
      </c>
      <c r="G13" s="532"/>
      <c r="H13" s="383"/>
      <c r="I13" s="383"/>
      <c r="J13" s="383"/>
      <c r="K13" s="808"/>
      <c r="L13" s="383"/>
      <c r="M13" s="44"/>
      <c r="N13" s="383">
        <f>'BNB-System'!H9</f>
        <v>300</v>
      </c>
      <c r="O13" s="557">
        <f>IF(ISNUMBER(E13*G13/100),E13*G13/100,0)</f>
        <v>0</v>
      </c>
      <c r="P13" s="42"/>
      <c r="U13" s="45"/>
    </row>
    <row r="14" spans="2:21">
      <c r="B14" s="46" t="str">
        <f>'BNB-System'!B10</f>
        <v xml:space="preserve"> 1.1.2</v>
      </c>
      <c r="C14" s="47" t="str">
        <f>'BNB-System'!C10</f>
        <v>Ozonschichtabbaupotenzial (ODP)</v>
      </c>
      <c r="D14" s="48">
        <f>'BNB-System'!D10</f>
        <v>100</v>
      </c>
      <c r="E14" s="402">
        <f>'BNB-System'!G10</f>
        <v>1.2499999999999999E-2</v>
      </c>
      <c r="F14" s="253" t="s">
        <v>160</v>
      </c>
      <c r="G14" s="353"/>
      <c r="H14" s="327"/>
      <c r="I14" s="327"/>
      <c r="J14" s="327"/>
      <c r="K14" s="809"/>
      <c r="L14" s="327"/>
      <c r="M14" s="44"/>
      <c r="N14" s="327">
        <f>'BNB-System'!H10</f>
        <v>100</v>
      </c>
      <c r="O14" s="558">
        <f t="shared" ref="O14:O21" si="0">IF(ISNUMBER(E14*G14/100),E14*G14/100,0)</f>
        <v>0</v>
      </c>
      <c r="P14" s="48"/>
      <c r="U14" s="45"/>
    </row>
    <row r="15" spans="2:21" ht="15" customHeight="1">
      <c r="B15" s="46" t="str">
        <f>'BNB-System'!B11</f>
        <v xml:space="preserve"> 1.1.3</v>
      </c>
      <c r="C15" s="47" t="str">
        <f>'BNB-System'!C11</f>
        <v>Ozonbildungspotenzial (POCP)</v>
      </c>
      <c r="D15" s="48">
        <f>'BNB-System'!D11</f>
        <v>100</v>
      </c>
      <c r="E15" s="402">
        <f>'BNB-System'!G11</f>
        <v>1.2499999999999999E-2</v>
      </c>
      <c r="F15" s="253"/>
      <c r="G15" s="353"/>
      <c r="H15" s="327"/>
      <c r="I15" s="327"/>
      <c r="J15" s="327"/>
      <c r="K15" s="809"/>
      <c r="L15" s="327"/>
      <c r="M15" s="44"/>
      <c r="N15" s="327">
        <f>'BNB-System'!H11</f>
        <v>100</v>
      </c>
      <c r="O15" s="558">
        <f t="shared" si="0"/>
        <v>0</v>
      </c>
      <c r="P15" s="48"/>
      <c r="U15" s="45"/>
    </row>
    <row r="16" spans="2:21" ht="15" customHeight="1">
      <c r="B16" s="46" t="str">
        <f>'BNB-System'!B12</f>
        <v xml:space="preserve"> 1.1.4</v>
      </c>
      <c r="C16" s="47" t="str">
        <f>'BNB-System'!C12</f>
        <v>Versauerungspotenzial (AP)</v>
      </c>
      <c r="D16" s="48">
        <f>'BNB-System'!D12</f>
        <v>100</v>
      </c>
      <c r="E16" s="402">
        <f>'BNB-System'!G12</f>
        <v>1.2499999999999999E-2</v>
      </c>
      <c r="F16" s="253"/>
      <c r="G16" s="353"/>
      <c r="H16" s="327"/>
      <c r="I16" s="327"/>
      <c r="J16" s="327"/>
      <c r="K16" s="809"/>
      <c r="L16" s="327"/>
      <c r="M16" s="44"/>
      <c r="N16" s="327">
        <f>'BNB-System'!H12</f>
        <v>100</v>
      </c>
      <c r="O16" s="558">
        <f t="shared" si="0"/>
        <v>0</v>
      </c>
      <c r="P16" s="48"/>
      <c r="U16" s="45"/>
    </row>
    <row r="17" spans="2:21" ht="15" customHeight="1">
      <c r="B17" s="46" t="str">
        <f>'BNB-System'!B13</f>
        <v xml:space="preserve"> 1.1.5</v>
      </c>
      <c r="C17" s="47" t="str">
        <f>'BNB-System'!C13</f>
        <v>Überdüngungspotenzial (EP)</v>
      </c>
      <c r="D17" s="48">
        <f>'BNB-System'!D13</f>
        <v>100</v>
      </c>
      <c r="E17" s="402">
        <f>'BNB-System'!G13</f>
        <v>1.2499999999999999E-2</v>
      </c>
      <c r="F17" s="253"/>
      <c r="G17" s="353"/>
      <c r="H17" s="327"/>
      <c r="I17" s="327"/>
      <c r="J17" s="327"/>
      <c r="K17" s="809"/>
      <c r="L17" s="327"/>
      <c r="M17" s="44"/>
      <c r="N17" s="327">
        <f>'BNB-System'!H13</f>
        <v>100</v>
      </c>
      <c r="O17" s="558">
        <f t="shared" si="0"/>
        <v>0</v>
      </c>
      <c r="P17" s="48"/>
      <c r="U17" s="45"/>
    </row>
    <row r="18" spans="2:21" ht="15" customHeight="1">
      <c r="B18" s="46" t="str">
        <f>'BNB-System'!B14</f>
        <v xml:space="preserve"> 1.1.6</v>
      </c>
      <c r="C18" s="47" t="str">
        <f>'BNB-System'!C14</f>
        <v>Risiken für die lokale Umwelt</v>
      </c>
      <c r="D18" s="48">
        <f>'BNB-System'!D14</f>
        <v>100</v>
      </c>
      <c r="E18" s="402">
        <f>'BNB-System'!G14</f>
        <v>3.7499999999999999E-2</v>
      </c>
      <c r="F18" s="253"/>
      <c r="G18" s="353"/>
      <c r="H18" s="327"/>
      <c r="I18" s="327"/>
      <c r="J18" s="327"/>
      <c r="K18" s="809"/>
      <c r="L18" s="327"/>
      <c r="M18" s="44"/>
      <c r="N18" s="327">
        <f>'BNB-System'!H14</f>
        <v>300</v>
      </c>
      <c r="O18" s="558">
        <f t="shared" si="0"/>
        <v>0</v>
      </c>
      <c r="P18" s="48"/>
      <c r="U18" s="45"/>
    </row>
    <row r="19" spans="2:21" ht="15.75" customHeight="1" thickBot="1">
      <c r="B19" s="51" t="str">
        <f>'BNB-System'!B15</f>
        <v xml:space="preserve"> 1.1.7</v>
      </c>
      <c r="C19" s="52" t="str">
        <f>'BNB-System'!C15</f>
        <v>Nachhaltige Materialgewinnung / Biodiversität</v>
      </c>
      <c r="D19" s="59">
        <f>'BNB-System'!D15</f>
        <v>100</v>
      </c>
      <c r="E19" s="403">
        <f>'BNB-System'!G15</f>
        <v>1.2499999999999999E-2</v>
      </c>
      <c r="F19" s="253"/>
      <c r="G19" s="352"/>
      <c r="H19" s="326"/>
      <c r="I19" s="326"/>
      <c r="J19" s="326"/>
      <c r="K19" s="810"/>
      <c r="L19" s="326"/>
      <c r="M19" s="44"/>
      <c r="N19" s="326">
        <f>'BNB-System'!H15</f>
        <v>100</v>
      </c>
      <c r="O19" s="559">
        <f t="shared" si="0"/>
        <v>0</v>
      </c>
      <c r="P19" s="59"/>
      <c r="U19" s="45"/>
    </row>
    <row r="20" spans="2:21" ht="15" thickBot="1">
      <c r="B20" s="34"/>
      <c r="C20" s="35" t="str">
        <f>'BNB-System'!C16</f>
        <v>Ressourceninanspruchnahme</v>
      </c>
      <c r="D20" s="55"/>
      <c r="E20" s="404"/>
      <c r="F20" s="56"/>
      <c r="G20" s="55"/>
      <c r="H20" s="483"/>
      <c r="I20" s="483"/>
      <c r="J20" s="483"/>
      <c r="K20" s="811"/>
      <c r="L20" s="483"/>
      <c r="M20" s="44"/>
      <c r="N20" s="483">
        <f>'BNB-System'!H16</f>
        <v>0</v>
      </c>
      <c r="O20" s="560"/>
      <c r="P20" s="55"/>
      <c r="U20" s="45"/>
    </row>
    <row r="21" spans="2:21" ht="15" customHeight="1">
      <c r="B21" s="768" t="str">
        <f>'BNB-System'!B17</f>
        <v xml:space="preserve"> 1.2.1</v>
      </c>
      <c r="C21" s="360" t="str">
        <f>'BNB-System'!C17</f>
        <v>Primärenergiebedarf</v>
      </c>
      <c r="D21" s="154">
        <f>'BNB-System'!D17</f>
        <v>100</v>
      </c>
      <c r="E21" s="405">
        <f>'BNB-System'!G17</f>
        <v>3.7499999999999999E-2</v>
      </c>
      <c r="F21" s="254"/>
      <c r="G21" s="726">
        <f>IF(SUM(G22:G24)&gt;100,100,SUM(G22:G24))</f>
        <v>0</v>
      </c>
      <c r="H21" s="484"/>
      <c r="I21" s="484"/>
      <c r="J21" s="484"/>
      <c r="K21" s="812"/>
      <c r="L21" s="484"/>
      <c r="M21" s="44"/>
      <c r="N21" s="484">
        <f>'BNB-System'!H17</f>
        <v>300</v>
      </c>
      <c r="O21" s="559">
        <f t="shared" si="0"/>
        <v>0</v>
      </c>
      <c r="P21" s="328"/>
      <c r="U21" s="45"/>
    </row>
    <row r="22" spans="2:21" ht="15" hidden="1" customHeight="1" outlineLevel="1">
      <c r="B22" s="442"/>
      <c r="C22" s="340" t="str">
        <f>'BNB-System'!C18</f>
        <v>Primärenergiebedarf nicht erneuerbar (PEne)</v>
      </c>
      <c r="D22" s="714">
        <f>'BNB-System'!D18</f>
        <v>60</v>
      </c>
      <c r="E22" s="406"/>
      <c r="F22" s="255"/>
      <c r="G22" s="533"/>
      <c r="H22" s="485"/>
      <c r="I22" s="485"/>
      <c r="J22" s="485"/>
      <c r="K22" s="813"/>
      <c r="L22" s="485"/>
      <c r="M22" s="44"/>
      <c r="N22" s="485">
        <f>'BNB-System'!H18</f>
        <v>0</v>
      </c>
      <c r="O22" s="562"/>
      <c r="P22" s="139"/>
      <c r="U22" s="45"/>
    </row>
    <row r="23" spans="2:21" ht="15" hidden="1" customHeight="1" outlineLevel="1">
      <c r="B23" s="442"/>
      <c r="C23" s="63" t="str">
        <f>'BNB-System'!C19</f>
        <v>Gesamtenergiebedarf</v>
      </c>
      <c r="D23" s="714">
        <f>'BNB-System'!D19</f>
        <v>40</v>
      </c>
      <c r="E23" s="406"/>
      <c r="F23" s="255"/>
      <c r="G23" s="533"/>
      <c r="H23" s="329"/>
      <c r="I23" s="329"/>
      <c r="J23" s="329"/>
      <c r="K23" s="814"/>
      <c r="L23" s="329"/>
      <c r="M23" s="44"/>
      <c r="N23" s="329">
        <f>'BNB-System'!H19</f>
        <v>0</v>
      </c>
      <c r="O23" s="563"/>
      <c r="P23" s="262"/>
      <c r="U23" s="45"/>
    </row>
    <row r="24" spans="2:21" ht="15" hidden="1" customHeight="1" outlineLevel="1">
      <c r="B24" s="443"/>
      <c r="C24" s="137" t="str">
        <f>'BNB-System'!C20</f>
        <v>Anteil erneuerbarer Primärenergie</v>
      </c>
      <c r="D24" s="714">
        <f>'BNB-System'!D20</f>
        <v>20</v>
      </c>
      <c r="E24" s="407"/>
      <c r="F24" s="338"/>
      <c r="G24" s="533"/>
      <c r="H24" s="329"/>
      <c r="I24" s="329"/>
      <c r="J24" s="329"/>
      <c r="K24" s="814"/>
      <c r="L24" s="329"/>
      <c r="M24" s="44"/>
      <c r="N24" s="329">
        <f>'BNB-System'!H20</f>
        <v>0</v>
      </c>
      <c r="O24" s="563"/>
      <c r="P24" s="262"/>
      <c r="U24" s="45"/>
    </row>
    <row r="25" spans="2:21" collapsed="1">
      <c r="B25" s="46" t="str">
        <f>'BNB-System'!B21</f>
        <v xml:space="preserve"> 1.2.3</v>
      </c>
      <c r="C25" s="292" t="str">
        <f>'BNB-System'!C21</f>
        <v>Trinkwasserbedarf und Abwasseraufkommen</v>
      </c>
      <c r="D25" s="48">
        <f>'BNB-System'!D21</f>
        <v>100</v>
      </c>
      <c r="E25" s="402">
        <f>'BNB-System'!G21</f>
        <v>2.4999999999999998E-2</v>
      </c>
      <c r="F25" s="253"/>
      <c r="G25" s="353"/>
      <c r="H25" s="327"/>
      <c r="I25" s="327"/>
      <c r="J25" s="327"/>
      <c r="K25" s="809"/>
      <c r="L25" s="327"/>
      <c r="M25" s="44"/>
      <c r="N25" s="327">
        <f>'BNB-System'!H21</f>
        <v>200</v>
      </c>
      <c r="O25" s="559">
        <f t="shared" ref="O25:O26" si="1">IF(ISNUMBER(E25*G25/100),E25*G25/100,0)</f>
        <v>0</v>
      </c>
      <c r="P25" s="48"/>
      <c r="U25" s="45"/>
    </row>
    <row r="26" spans="2:21" ht="15" thickBot="1">
      <c r="B26" s="46" t="str">
        <f>'BNB-System'!B22</f>
        <v xml:space="preserve"> 1.2.4</v>
      </c>
      <c r="C26" s="344" t="str">
        <f>'BNB-System'!C22</f>
        <v>Flächeninanspruchnahme</v>
      </c>
      <c r="D26" s="59">
        <f>'BNB-System'!D22</f>
        <v>100</v>
      </c>
      <c r="E26" s="403">
        <f>'BNB-System'!G22</f>
        <v>2.4999999999999998E-2</v>
      </c>
      <c r="F26" s="254"/>
      <c r="G26" s="352"/>
      <c r="H26" s="326"/>
      <c r="I26" s="326"/>
      <c r="J26" s="326"/>
      <c r="K26" s="810"/>
      <c r="L26" s="326"/>
      <c r="M26" s="68"/>
      <c r="N26" s="326">
        <f>'BNB-System'!H22</f>
        <v>200</v>
      </c>
      <c r="O26" s="559">
        <f t="shared" si="1"/>
        <v>0</v>
      </c>
      <c r="P26" s="59"/>
      <c r="U26" s="45"/>
    </row>
    <row r="27" spans="2:21" ht="6" customHeight="1">
      <c r="B27" s="69"/>
      <c r="C27" s="70"/>
      <c r="D27" s="71"/>
      <c r="E27" s="408"/>
      <c r="F27" s="72"/>
      <c r="G27" s="71"/>
      <c r="H27" s="486"/>
      <c r="I27" s="486"/>
      <c r="J27" s="486"/>
      <c r="K27" s="815"/>
      <c r="L27" s="486"/>
      <c r="M27" s="75"/>
      <c r="N27" s="486">
        <f>'BNB-System'!H23</f>
        <v>0</v>
      </c>
      <c r="O27" s="564"/>
      <c r="P27" s="71"/>
      <c r="U27" s="45"/>
    </row>
    <row r="28" spans="2:21" ht="15.75">
      <c r="B28" s="76" t="str">
        <f>'BNB-System'!B24</f>
        <v>Ökonomische Qualität</v>
      </c>
      <c r="C28" s="77"/>
      <c r="D28" s="78"/>
      <c r="E28" s="544">
        <f>'BNB-System'!G24</f>
        <v>0.22500000000000001</v>
      </c>
      <c r="F28" s="79"/>
      <c r="G28" s="667">
        <f>G31*(E31/100)+G33*(E33/100)+G34*(E34/100)</f>
        <v>0</v>
      </c>
      <c r="H28" s="487"/>
      <c r="I28" s="487"/>
      <c r="J28" s="487"/>
      <c r="K28" s="816"/>
      <c r="L28" s="487"/>
      <c r="M28" s="80"/>
      <c r="N28" s="487">
        <f>'BNB-System'!H24</f>
        <v>600</v>
      </c>
      <c r="O28" s="565"/>
      <c r="P28" s="78"/>
      <c r="U28" s="45"/>
    </row>
    <row r="29" spans="2:21" ht="6" customHeight="1" thickBot="1">
      <c r="B29" s="81">
        <f>'BNB-System'!B25</f>
        <v>0</v>
      </c>
      <c r="C29" s="82"/>
      <c r="D29" s="83"/>
      <c r="E29" s="409"/>
      <c r="F29" s="84"/>
      <c r="G29" s="83"/>
      <c r="H29" s="488"/>
      <c r="I29" s="488"/>
      <c r="J29" s="488"/>
      <c r="K29" s="817"/>
      <c r="L29" s="488"/>
      <c r="M29" s="80"/>
      <c r="N29" s="488">
        <f>'BNB-System'!H25</f>
        <v>0</v>
      </c>
      <c r="O29" s="566"/>
      <c r="P29" s="83"/>
      <c r="U29" s="45"/>
    </row>
    <row r="30" spans="2:21" ht="15" thickBot="1">
      <c r="B30" s="87"/>
      <c r="C30" s="88" t="str">
        <f>'BNB-System'!C26</f>
        <v>Lebenszykluskosten</v>
      </c>
      <c r="D30" s="89"/>
      <c r="E30" s="410"/>
      <c r="F30" s="90"/>
      <c r="G30" s="89"/>
      <c r="H30" s="489"/>
      <c r="I30" s="489"/>
      <c r="J30" s="489"/>
      <c r="K30" s="818"/>
      <c r="L30" s="489"/>
      <c r="M30" s="92"/>
      <c r="N30" s="489">
        <f>'BNB-System'!H26</f>
        <v>0</v>
      </c>
      <c r="O30" s="567"/>
      <c r="P30" s="89"/>
      <c r="U30" s="45"/>
    </row>
    <row r="31" spans="2:21" ht="15" thickBot="1">
      <c r="B31" s="46" t="str">
        <f>'BNB-System'!B27</f>
        <v xml:space="preserve"> 2.1.1</v>
      </c>
      <c r="C31" s="344" t="str">
        <f>'BNB-System'!C27</f>
        <v>Gebäudebezogene Kosten im Lebenszyklus</v>
      </c>
      <c r="D31" s="306">
        <f>'BNB-System'!D27</f>
        <v>100</v>
      </c>
      <c r="E31" s="411">
        <f>'BNB-System'!G27</f>
        <v>0.1125</v>
      </c>
      <c r="F31" s="253"/>
      <c r="G31" s="534"/>
      <c r="H31" s="490"/>
      <c r="I31" s="490"/>
      <c r="J31" s="490"/>
      <c r="K31" s="819"/>
      <c r="L31" s="490"/>
      <c r="M31" s="93"/>
      <c r="N31" s="490">
        <f>'BNB-System'!H27</f>
        <v>300</v>
      </c>
      <c r="O31" s="559">
        <f t="shared" ref="O31" si="2">IF(ISNUMBER(E31*G31/100),E31*G31/100,0)</f>
        <v>0</v>
      </c>
      <c r="P31" s="306"/>
      <c r="U31" s="45"/>
    </row>
    <row r="32" spans="2:21" ht="15" thickBot="1">
      <c r="B32" s="94"/>
      <c r="C32" s="95" t="str">
        <f>'BNB-System'!C28</f>
        <v>Wirtschaftlichkeit und Wertstabilität</v>
      </c>
      <c r="D32" s="89"/>
      <c r="E32" s="410"/>
      <c r="F32" s="90"/>
      <c r="G32" s="89"/>
      <c r="H32" s="489"/>
      <c r="I32" s="489"/>
      <c r="J32" s="489"/>
      <c r="K32" s="818"/>
      <c r="L32" s="489"/>
      <c r="M32" s="93"/>
      <c r="N32" s="489">
        <f>'BNB-System'!H28</f>
        <v>0</v>
      </c>
      <c r="O32" s="567"/>
      <c r="P32" s="89"/>
      <c r="U32" s="45"/>
    </row>
    <row r="33" spans="1:21">
      <c r="B33" s="46" t="str">
        <f>'BNB-System'!B29</f>
        <v xml:space="preserve"> 2.2.1</v>
      </c>
      <c r="C33" s="344" t="str">
        <f>'BNB-System'!C29</f>
        <v>Flächeneffizienz</v>
      </c>
      <c r="D33" s="306">
        <f>'BNB-System'!D29</f>
        <v>100</v>
      </c>
      <c r="E33" s="411">
        <f>'BNB-System'!G29</f>
        <v>3.7499999999999999E-2</v>
      </c>
      <c r="F33" s="253"/>
      <c r="G33" s="534"/>
      <c r="H33" s="490"/>
      <c r="I33" s="490"/>
      <c r="J33" s="490"/>
      <c r="K33" s="819"/>
      <c r="L33" s="490"/>
      <c r="M33" s="93"/>
      <c r="N33" s="490">
        <f>'BNB-System'!H29</f>
        <v>100</v>
      </c>
      <c r="O33" s="559">
        <f t="shared" ref="O33:O34" si="3">IF(ISNUMBER(E33*G33/100),E33*G33/100,0)</f>
        <v>0</v>
      </c>
      <c r="P33" s="306"/>
      <c r="U33" s="45"/>
    </row>
    <row r="34" spans="1:21" ht="15" thickBot="1">
      <c r="B34" s="57" t="str">
        <f>'BNB-System'!B30</f>
        <v xml:space="preserve"> 2.2.2</v>
      </c>
      <c r="C34" s="153" t="str">
        <f>'BNB-System'!C30</f>
        <v>Anpassungsfähigkeit</v>
      </c>
      <c r="D34" s="202">
        <f>'BNB-System'!D30</f>
        <v>100</v>
      </c>
      <c r="E34" s="405">
        <f>'BNB-System'!G30</f>
        <v>7.4999999999999997E-2</v>
      </c>
      <c r="F34" s="254" t="s">
        <v>161</v>
      </c>
      <c r="G34" s="538">
        <f>SUM(G35:G40)</f>
        <v>0</v>
      </c>
      <c r="H34" s="491"/>
      <c r="I34" s="491"/>
      <c r="J34" s="491"/>
      <c r="K34" s="820"/>
      <c r="L34" s="491"/>
      <c r="M34" s="265"/>
      <c r="N34" s="491">
        <f>'BNB-System'!H30</f>
        <v>200</v>
      </c>
      <c r="O34" s="559">
        <f t="shared" si="3"/>
        <v>0</v>
      </c>
      <c r="P34" s="202"/>
      <c r="U34" s="45"/>
    </row>
    <row r="35" spans="1:21" hidden="1" outlineLevel="1">
      <c r="B35" s="391"/>
      <c r="C35" s="63" t="str">
        <f>'BNB-System'!C31</f>
        <v>Lichte Raumhöhe</v>
      </c>
      <c r="D35" s="714">
        <f>'BNB-System'!D31</f>
        <v>15</v>
      </c>
      <c r="E35" s="406"/>
      <c r="F35" s="255"/>
      <c r="G35" s="349"/>
      <c r="H35" s="329"/>
      <c r="I35" s="329"/>
      <c r="J35" s="329"/>
      <c r="K35" s="814"/>
      <c r="L35" s="329"/>
      <c r="M35" s="265"/>
      <c r="N35" s="329">
        <f>'BNB-System'!H31</f>
        <v>0</v>
      </c>
      <c r="O35" s="563"/>
      <c r="P35" s="262"/>
      <c r="U35" s="45"/>
    </row>
    <row r="36" spans="1:21" hidden="1" outlineLevel="1">
      <c r="B36" s="391"/>
      <c r="C36" s="63" t="str">
        <f>'BNB-System'!C32</f>
        <v>Gebäudetiefe</v>
      </c>
      <c r="D36" s="714">
        <f>'BNB-System'!D32</f>
        <v>15</v>
      </c>
      <c r="E36" s="406"/>
      <c r="F36" s="255"/>
      <c r="G36" s="349"/>
      <c r="H36" s="329"/>
      <c r="I36" s="329"/>
      <c r="J36" s="329"/>
      <c r="K36" s="814"/>
      <c r="L36" s="329"/>
      <c r="M36" s="265"/>
      <c r="N36" s="329">
        <f>'BNB-System'!H32</f>
        <v>0</v>
      </c>
      <c r="O36" s="563"/>
      <c r="P36" s="262"/>
      <c r="U36" s="45"/>
    </row>
    <row r="37" spans="1:21" hidden="1" outlineLevel="1">
      <c r="B37" s="391"/>
      <c r="C37" s="63" t="str">
        <f>'BNB-System'!C33</f>
        <v>Vertikale Erschließung</v>
      </c>
      <c r="D37" s="64">
        <f>'BNB-System'!D33</f>
        <v>15</v>
      </c>
      <c r="E37" s="406"/>
      <c r="F37" s="255"/>
      <c r="G37" s="349"/>
      <c r="H37" s="329"/>
      <c r="I37" s="329"/>
      <c r="J37" s="329"/>
      <c r="K37" s="814"/>
      <c r="L37" s="329"/>
      <c r="M37" s="265"/>
      <c r="N37" s="329">
        <f>'BNB-System'!H33</f>
        <v>0</v>
      </c>
      <c r="O37" s="563"/>
      <c r="P37" s="64"/>
      <c r="U37" s="45"/>
    </row>
    <row r="38" spans="1:21" hidden="1" outlineLevel="1">
      <c r="B38" s="391"/>
      <c r="C38" s="63" t="str">
        <f>'BNB-System'!C34</f>
        <v>Grundrisse</v>
      </c>
      <c r="D38" s="714">
        <f>'BNB-System'!D34</f>
        <v>25</v>
      </c>
      <c r="E38" s="406"/>
      <c r="F38" s="255"/>
      <c r="G38" s="349"/>
      <c r="H38" s="329"/>
      <c r="I38" s="329"/>
      <c r="J38" s="329"/>
      <c r="K38" s="814"/>
      <c r="L38" s="329"/>
      <c r="M38" s="265"/>
      <c r="N38" s="329">
        <f>'BNB-System'!H34</f>
        <v>0</v>
      </c>
      <c r="O38" s="563"/>
      <c r="P38" s="262"/>
      <c r="U38" s="45"/>
    </row>
    <row r="39" spans="1:21" hidden="1" outlineLevel="1">
      <c r="B39" s="391"/>
      <c r="C39" s="340" t="str">
        <f>'BNB-System'!C35</f>
        <v>Konstruktion</v>
      </c>
      <c r="D39" s="64">
        <f>'BNB-System'!D35</f>
        <v>20</v>
      </c>
      <c r="E39" s="406"/>
      <c r="F39" s="255"/>
      <c r="G39" s="349"/>
      <c r="H39" s="329"/>
      <c r="I39" s="329"/>
      <c r="J39" s="329"/>
      <c r="K39" s="814"/>
      <c r="L39" s="329"/>
      <c r="M39" s="265"/>
      <c r="N39" s="329">
        <f>'BNB-System'!H35</f>
        <v>0</v>
      </c>
      <c r="O39" s="563"/>
      <c r="P39" s="64"/>
      <c r="U39" s="45"/>
    </row>
    <row r="40" spans="1:21" ht="15" hidden="1" outlineLevel="1" thickBot="1">
      <c r="B40" s="391"/>
      <c r="C40" s="63" t="str">
        <f>'BNB-System'!C36</f>
        <v>Technische Ausstattung</v>
      </c>
      <c r="D40" s="714">
        <f>'BNB-System'!D36</f>
        <v>10</v>
      </c>
      <c r="E40" s="406"/>
      <c r="F40" s="339"/>
      <c r="G40" s="349"/>
      <c r="H40" s="329"/>
      <c r="I40" s="329"/>
      <c r="J40" s="329"/>
      <c r="K40" s="814"/>
      <c r="L40" s="329"/>
      <c r="M40" s="265"/>
      <c r="N40" s="329">
        <f>'BNB-System'!H36</f>
        <v>0</v>
      </c>
      <c r="O40" s="563"/>
      <c r="P40" s="262"/>
      <c r="U40" s="45"/>
    </row>
    <row r="41" spans="1:21" ht="12.75" customHeight="1" collapsed="1">
      <c r="B41" s="98"/>
      <c r="C41" s="99"/>
      <c r="D41" s="100"/>
      <c r="E41" s="412"/>
      <c r="F41" s="101"/>
      <c r="G41" s="100"/>
      <c r="H41" s="492"/>
      <c r="I41" s="492"/>
      <c r="J41" s="492"/>
      <c r="K41" s="821"/>
      <c r="L41" s="492"/>
      <c r="M41" s="103"/>
      <c r="N41" s="492">
        <f>'BNB-System'!H37</f>
        <v>0</v>
      </c>
      <c r="O41" s="570"/>
      <c r="P41" s="100"/>
      <c r="U41" s="45"/>
    </row>
    <row r="42" spans="1:21" ht="15.75">
      <c r="B42" s="104" t="str">
        <f>'BNB-System'!B38</f>
        <v>Soziokulturelle und funktionale Qualität</v>
      </c>
      <c r="C42" s="105"/>
      <c r="D42" s="106"/>
      <c r="E42" s="545">
        <f>'BNB-System'!G38</f>
        <v>0.22500000000000001</v>
      </c>
      <c r="F42" s="107"/>
      <c r="G42" s="545">
        <f>G45*(E45/100)+G56*(E56/100)+G59*(E59/100)+G67*(E67/100)+G75*(E75/100)+G84*(E84/100)+G98*(E98/100)+G106*(E106/100)+G107*(E107/100)+G113*(E113/100)+G134*(E134/100)+G142*(E142/100)</f>
        <v>0</v>
      </c>
      <c r="H42" s="493"/>
      <c r="I42" s="493"/>
      <c r="J42" s="493"/>
      <c r="K42" s="822"/>
      <c r="L42" s="493"/>
      <c r="M42" s="110"/>
      <c r="N42" s="493">
        <f>'BNB-System'!H38</f>
        <v>2300</v>
      </c>
      <c r="O42" s="571"/>
      <c r="P42" s="106"/>
      <c r="U42" s="45"/>
    </row>
    <row r="43" spans="1:21" ht="11.25" customHeight="1" thickBot="1">
      <c r="B43" s="111"/>
      <c r="C43" s="112"/>
      <c r="D43" s="113"/>
      <c r="E43" s="413"/>
      <c r="F43" s="114"/>
      <c r="G43" s="113"/>
      <c r="H43" s="494"/>
      <c r="I43" s="494"/>
      <c r="J43" s="494"/>
      <c r="K43" s="823"/>
      <c r="L43" s="494"/>
      <c r="M43" s="110"/>
      <c r="N43" s="494">
        <f>'BNB-System'!H39</f>
        <v>0</v>
      </c>
      <c r="O43" s="572"/>
      <c r="P43" s="113"/>
      <c r="U43" s="45"/>
    </row>
    <row r="44" spans="1:21" ht="17.25" customHeight="1" thickBot="1">
      <c r="B44" s="117"/>
      <c r="C44" s="118" t="str">
        <f>'BNB-System'!C40</f>
        <v>Gesundheit, Behaglichkeit und Nutzerzufriedenheit</v>
      </c>
      <c r="D44" s="119"/>
      <c r="E44" s="414"/>
      <c r="F44" s="120"/>
      <c r="G44" s="119"/>
      <c r="H44" s="495"/>
      <c r="I44" s="495"/>
      <c r="J44" s="495"/>
      <c r="K44" s="824"/>
      <c r="L44" s="495"/>
      <c r="M44" s="122"/>
      <c r="N44" s="495">
        <f>'BNB-System'!H40</f>
        <v>0</v>
      </c>
      <c r="O44" s="573"/>
      <c r="P44" s="119"/>
      <c r="U44" s="45"/>
    </row>
    <row r="45" spans="1:21" ht="15" customHeight="1">
      <c r="A45" s="123"/>
      <c r="B45" s="57" t="str">
        <f>'BNB-System'!B41</f>
        <v xml:space="preserve"> 3.1.1</v>
      </c>
      <c r="C45" s="357" t="str">
        <f>'BNB-System'!C41</f>
        <v>Thermischer Komfort</v>
      </c>
      <c r="D45" s="328">
        <f>'BNB-System'!D41</f>
        <v>100</v>
      </c>
      <c r="E45" s="405">
        <f>'BNB-System'!G41</f>
        <v>2.9347826086956522E-2</v>
      </c>
      <c r="F45" s="255"/>
      <c r="G45" s="726">
        <f>SUM(G46:G55)</f>
        <v>0</v>
      </c>
      <c r="H45" s="484"/>
      <c r="I45" s="484"/>
      <c r="J45" s="484"/>
      <c r="K45" s="812"/>
      <c r="L45" s="484"/>
      <c r="M45" s="125"/>
      <c r="N45" s="484">
        <f>'BNB-System'!H41</f>
        <v>300</v>
      </c>
      <c r="O45" s="559">
        <f t="shared" ref="O45" si="4">IF(ISNUMBER(E45*G45/100),E45*G45/100,0)</f>
        <v>0</v>
      </c>
      <c r="P45" s="328"/>
      <c r="U45" s="45"/>
    </row>
    <row r="46" spans="1:21" ht="15" hidden="1" customHeight="1" outlineLevel="1">
      <c r="A46" s="123"/>
      <c r="B46" s="391"/>
      <c r="C46" s="712" t="str">
        <f>'BNB-System'!C42</f>
        <v>Winter</v>
      </c>
      <c r="D46" s="714"/>
      <c r="E46" s="415"/>
      <c r="F46" s="61"/>
      <c r="G46" s="349"/>
      <c r="H46" s="329"/>
      <c r="I46" s="329"/>
      <c r="J46" s="329"/>
      <c r="K46" s="814"/>
      <c r="L46" s="329"/>
      <c r="M46" s="125"/>
      <c r="N46" s="329">
        <f>'BNB-System'!H43</f>
        <v>0</v>
      </c>
      <c r="O46" s="563"/>
      <c r="P46" s="262"/>
      <c r="U46" s="45"/>
    </row>
    <row r="47" spans="1:21" ht="15" hidden="1" customHeight="1" outlineLevel="1">
      <c r="A47" s="123"/>
      <c r="B47" s="391"/>
      <c r="C47" s="63" t="str">
        <f>'BNB-System'!C43</f>
        <v>Operative Temperatur</v>
      </c>
      <c r="D47" s="714">
        <f>'BNB-System'!D43</f>
        <v>10</v>
      </c>
      <c r="E47" s="415"/>
      <c r="F47" s="61"/>
      <c r="G47" s="349"/>
      <c r="H47" s="329"/>
      <c r="I47" s="329"/>
      <c r="J47" s="329"/>
      <c r="K47" s="814"/>
      <c r="L47" s="329"/>
      <c r="M47" s="125"/>
      <c r="N47" s="329"/>
      <c r="O47" s="563"/>
      <c r="P47" s="262"/>
      <c r="U47" s="45"/>
    </row>
    <row r="48" spans="1:21" ht="15" hidden="1" customHeight="1" outlineLevel="1">
      <c r="A48" s="123"/>
      <c r="B48" s="391"/>
      <c r="C48" s="63" t="str">
        <f>'BNB-System'!C44</f>
        <v xml:space="preserve"> Zugluft</v>
      </c>
      <c r="D48" s="714">
        <f>'BNB-System'!D44</f>
        <v>10</v>
      </c>
      <c r="E48" s="415"/>
      <c r="F48" s="61"/>
      <c r="G48" s="349"/>
      <c r="H48" s="329"/>
      <c r="I48" s="329"/>
      <c r="J48" s="329"/>
      <c r="K48" s="814"/>
      <c r="L48" s="329"/>
      <c r="M48" s="125"/>
      <c r="N48" s="329"/>
      <c r="O48" s="563"/>
      <c r="P48" s="262"/>
      <c r="U48" s="45"/>
    </row>
    <row r="49" spans="1:21" ht="15" hidden="1" customHeight="1" outlineLevel="1">
      <c r="A49" s="123"/>
      <c r="B49" s="391"/>
      <c r="C49" s="340" t="str">
        <f>'BNB-System'!C45</f>
        <v>Stahlungstemperaturasymmetrie und Fußbodentemperatur</v>
      </c>
      <c r="D49" s="714">
        <f>'BNB-System'!D45</f>
        <v>10</v>
      </c>
      <c r="E49" s="415"/>
      <c r="F49" s="61"/>
      <c r="G49" s="349"/>
      <c r="H49" s="329"/>
      <c r="I49" s="329"/>
      <c r="J49" s="329"/>
      <c r="K49" s="814"/>
      <c r="L49" s="329"/>
      <c r="M49" s="125"/>
      <c r="N49" s="329"/>
      <c r="O49" s="563"/>
      <c r="P49" s="262"/>
      <c r="U49" s="45"/>
    </row>
    <row r="50" spans="1:21" ht="15" hidden="1" customHeight="1" outlineLevel="1">
      <c r="A50" s="123"/>
      <c r="B50" s="391"/>
      <c r="C50" s="63" t="str">
        <f>'BNB-System'!C46</f>
        <v>Luftfeuchte</v>
      </c>
      <c r="D50" s="714">
        <f>'BNB-System'!D46</f>
        <v>10</v>
      </c>
      <c r="E50" s="415"/>
      <c r="F50" s="61"/>
      <c r="G50" s="349"/>
      <c r="H50" s="329"/>
      <c r="I50" s="329"/>
      <c r="J50" s="329"/>
      <c r="K50" s="814"/>
      <c r="L50" s="329"/>
      <c r="M50" s="125"/>
      <c r="N50" s="329"/>
      <c r="O50" s="563"/>
      <c r="P50" s="262"/>
      <c r="U50" s="45"/>
    </row>
    <row r="51" spans="1:21" ht="15" hidden="1" customHeight="1" outlineLevel="1">
      <c r="A51" s="123"/>
      <c r="B51" s="391"/>
      <c r="C51" s="712" t="str">
        <f>'BNB-System'!C47</f>
        <v>Sommer</v>
      </c>
      <c r="D51" s="714"/>
      <c r="E51" s="415"/>
      <c r="F51" s="61"/>
      <c r="G51" s="539"/>
      <c r="H51" s="329"/>
      <c r="I51" s="329"/>
      <c r="J51" s="329"/>
      <c r="K51" s="814"/>
      <c r="L51" s="329"/>
      <c r="M51" s="125"/>
      <c r="N51" s="329"/>
      <c r="O51" s="563"/>
      <c r="P51" s="262"/>
      <c r="U51" s="45"/>
    </row>
    <row r="52" spans="1:21" ht="15" hidden="1" customHeight="1" outlineLevel="1">
      <c r="A52" s="123"/>
      <c r="B52" s="391"/>
      <c r="C52" s="63" t="str">
        <f>'BNB-System'!C48</f>
        <v>Operative Temperatur</v>
      </c>
      <c r="D52" s="714">
        <f>'BNB-System'!D48</f>
        <v>30</v>
      </c>
      <c r="E52" s="415"/>
      <c r="F52" s="61"/>
      <c r="G52" s="349"/>
      <c r="H52" s="329"/>
      <c r="I52" s="329"/>
      <c r="J52" s="329"/>
      <c r="K52" s="814"/>
      <c r="L52" s="329"/>
      <c r="M52" s="125"/>
      <c r="N52" s="329"/>
      <c r="O52" s="563"/>
      <c r="P52" s="262"/>
      <c r="U52" s="45"/>
    </row>
    <row r="53" spans="1:21" ht="15" hidden="1" customHeight="1" outlineLevel="1">
      <c r="A53" s="123"/>
      <c r="B53" s="391"/>
      <c r="C53" s="63" t="str">
        <f>'BNB-System'!C49</f>
        <v xml:space="preserve"> Zugluft</v>
      </c>
      <c r="D53" s="714">
        <f>'BNB-System'!D49</f>
        <v>10</v>
      </c>
      <c r="E53" s="415"/>
      <c r="F53" s="61"/>
      <c r="G53" s="349"/>
      <c r="H53" s="329"/>
      <c r="I53" s="329"/>
      <c r="J53" s="329"/>
      <c r="K53" s="814"/>
      <c r="L53" s="329"/>
      <c r="M53" s="125"/>
      <c r="N53" s="329"/>
      <c r="O53" s="563"/>
      <c r="P53" s="262"/>
      <c r="U53" s="45"/>
    </row>
    <row r="54" spans="1:21" ht="15" hidden="1" customHeight="1" outlineLevel="1">
      <c r="A54" s="123"/>
      <c r="B54" s="391"/>
      <c r="C54" s="340" t="str">
        <f>'BNB-System'!C50</f>
        <v>Stahlungstemperaturasymmetrie und Fußbodentemperatur</v>
      </c>
      <c r="D54" s="714">
        <f>'BNB-System'!D50</f>
        <v>10</v>
      </c>
      <c r="E54" s="415"/>
      <c r="F54" s="61"/>
      <c r="G54" s="349"/>
      <c r="H54" s="329"/>
      <c r="I54" s="329"/>
      <c r="J54" s="329"/>
      <c r="K54" s="814"/>
      <c r="L54" s="329"/>
      <c r="M54" s="125"/>
      <c r="N54" s="329"/>
      <c r="O54" s="563"/>
      <c r="P54" s="262"/>
      <c r="U54" s="45"/>
    </row>
    <row r="55" spans="1:21" ht="15" hidden="1" customHeight="1" outlineLevel="1">
      <c r="A55" s="123"/>
      <c r="B55" s="391"/>
      <c r="C55" s="63" t="str">
        <f>'BNB-System'!C51</f>
        <v>Luftfeuchte</v>
      </c>
      <c r="D55" s="714">
        <f>'BNB-System'!D51</f>
        <v>10</v>
      </c>
      <c r="E55" s="415"/>
      <c r="F55" s="61"/>
      <c r="G55" s="349"/>
      <c r="H55" s="329"/>
      <c r="I55" s="329"/>
      <c r="J55" s="329"/>
      <c r="K55" s="814"/>
      <c r="L55" s="329"/>
      <c r="M55" s="125"/>
      <c r="N55" s="329" t="e">
        <f>'BNB-System'!#REF!</f>
        <v>#REF!</v>
      </c>
      <c r="O55" s="563"/>
      <c r="P55" s="262"/>
      <c r="U55" s="45"/>
    </row>
    <row r="56" spans="1:21" collapsed="1">
      <c r="A56" s="123"/>
      <c r="B56" s="57" t="str">
        <f>'BNB-System'!B52</f>
        <v xml:space="preserve"> 3.1.3</v>
      </c>
      <c r="C56" s="58" t="str">
        <f>'BNB-System'!C52</f>
        <v>Innenraumlufthygiene</v>
      </c>
      <c r="D56" s="202">
        <f>'BNB-System'!D52</f>
        <v>100</v>
      </c>
      <c r="E56" s="403">
        <f>'BNB-System'!G52</f>
        <v>2.9347826086956522E-2</v>
      </c>
      <c r="F56" s="254"/>
      <c r="G56" s="538">
        <f>SUM(G57:G58)</f>
        <v>0</v>
      </c>
      <c r="H56" s="491"/>
      <c r="I56" s="491"/>
      <c r="J56" s="491"/>
      <c r="K56" s="820"/>
      <c r="L56" s="491"/>
      <c r="M56" s="125"/>
      <c r="N56" s="491">
        <f>'BNB-System'!H52</f>
        <v>300</v>
      </c>
      <c r="O56" s="559">
        <f t="shared" ref="O56" si="5">IF(ISNUMBER(E56*G56/100),E56*G56/100,0)</f>
        <v>0</v>
      </c>
      <c r="P56" s="202"/>
      <c r="U56" s="45"/>
    </row>
    <row r="57" spans="1:21" ht="15" hidden="1" customHeight="1" outlineLevel="1">
      <c r="A57" s="123"/>
      <c r="B57" s="130"/>
      <c r="C57" s="63" t="str">
        <f>'BNB-System'!C53</f>
        <v>Flüchtige organische Stoffe (VOC) und Formaldehyd</v>
      </c>
      <c r="D57" s="714">
        <f>'BNB-System'!D53</f>
        <v>50</v>
      </c>
      <c r="E57" s="415"/>
      <c r="F57" s="131"/>
      <c r="G57" s="349"/>
      <c r="H57" s="329"/>
      <c r="I57" s="329"/>
      <c r="J57" s="329"/>
      <c r="K57" s="814"/>
      <c r="L57" s="329"/>
      <c r="M57" s="125"/>
      <c r="N57" s="329">
        <f>'BNB-System'!H53</f>
        <v>0</v>
      </c>
      <c r="O57" s="563"/>
      <c r="P57" s="262"/>
      <c r="U57" s="45"/>
    </row>
    <row r="58" spans="1:21" ht="15" hidden="1" customHeight="1" outlineLevel="1">
      <c r="A58" s="123"/>
      <c r="B58" s="133"/>
      <c r="C58" s="66" t="str">
        <f>'BNB-System'!C54</f>
        <v>Außenluftvolumenstrom</v>
      </c>
      <c r="D58" s="715">
        <f>'BNB-System'!D54</f>
        <v>50</v>
      </c>
      <c r="E58" s="416"/>
      <c r="F58" s="134"/>
      <c r="G58" s="359"/>
      <c r="H58" s="358"/>
      <c r="I58" s="358"/>
      <c r="J58" s="358"/>
      <c r="K58" s="825"/>
      <c r="L58" s="358"/>
      <c r="M58" s="125"/>
      <c r="N58" s="358">
        <f>'BNB-System'!H54</f>
        <v>0</v>
      </c>
      <c r="O58" s="574"/>
      <c r="P58" s="263"/>
      <c r="U58" s="45"/>
    </row>
    <row r="59" spans="1:21" ht="15" customHeight="1" collapsed="1">
      <c r="A59" s="123"/>
      <c r="B59" s="57" t="str">
        <f>'BNB-System'!B55</f>
        <v xml:space="preserve"> 3.1.4</v>
      </c>
      <c r="C59" s="58" t="str">
        <f>'BNB-System'!C55</f>
        <v>Akustischer Komfort</v>
      </c>
      <c r="D59" s="202">
        <f>'BNB-System'!D55</f>
        <v>100</v>
      </c>
      <c r="E59" s="444">
        <f>'BNB-System'!G55</f>
        <v>9.7826086956521747E-3</v>
      </c>
      <c r="F59" s="254"/>
      <c r="G59" s="856">
        <f>(IF(IF((ISNUMBER(ROUND(G61/(G61+G63+G65)*G60+G63/(G61+G63+G65)*G62+G65/(G61+G63+G65)*G64,1))),ROUND(G61/(G61+G63+G65)*G60+G63/(G61+G63+G65)*G62+G65/(G61+G63+G65)*G64,1),0)&gt;100,100,IF(ISNUMBER(ROUND(G61/(G61+G63+G65)*G60+G63/(G61+G63+G65)*G62+G65/(G61+G63+G65)*G64,1)),ROUND(G61/(G61+G63+G65)*G60+G63/(G61+G63+G65)*G62+G65/(G61+G63+G65)*G64,1),0)))-G66</f>
        <v>0</v>
      </c>
      <c r="H59" s="491"/>
      <c r="I59" s="491"/>
      <c r="J59" s="491"/>
      <c r="K59" s="820"/>
      <c r="L59" s="491"/>
      <c r="M59" s="125"/>
      <c r="N59" s="491">
        <f>'BNB-System'!H55</f>
        <v>100</v>
      </c>
      <c r="O59" s="559">
        <f t="shared" ref="O59" si="6">IF(ISNUMBER(E59*G59/100),E59*G59/100,0)</f>
        <v>0</v>
      </c>
      <c r="P59" s="202"/>
      <c r="Q59" s="708"/>
      <c r="U59" s="45"/>
    </row>
    <row r="60" spans="1:21" ht="15" hidden="1" customHeight="1" outlineLevel="1">
      <c r="A60" s="123"/>
      <c r="B60" s="130"/>
      <c r="C60" s="137" t="str">
        <f>'BNB-System'!C56</f>
        <v>Einzel- und Mehrpersonenbüros bis 100 m²</v>
      </c>
      <c r="D60" s="715"/>
      <c r="E60" s="415"/>
      <c r="F60" s="131"/>
      <c r="G60" s="359"/>
      <c r="H60" s="329"/>
      <c r="I60" s="329"/>
      <c r="J60" s="329"/>
      <c r="K60" s="814"/>
      <c r="L60" s="329"/>
      <c r="M60" s="125"/>
      <c r="N60" s="329">
        <f>'BNB-System'!H56</f>
        <v>0</v>
      </c>
      <c r="O60" s="563"/>
      <c r="P60" s="262"/>
      <c r="U60" s="45"/>
    </row>
    <row r="61" spans="1:21" ht="15" hidden="1" customHeight="1" outlineLevel="1">
      <c r="A61" s="123"/>
      <c r="B61" s="130"/>
      <c r="C61" s="138" t="str">
        <f>'BNB-System'!C57</f>
        <v xml:space="preserve">NF Einzel- und Mehrpersonenbüros bis 100 m² </v>
      </c>
      <c r="D61" s="139"/>
      <c r="E61" s="406"/>
      <c r="F61" s="131"/>
      <c r="G61" s="533"/>
      <c r="H61" s="329"/>
      <c r="I61" s="329"/>
      <c r="J61" s="329"/>
      <c r="K61" s="814"/>
      <c r="L61" s="329"/>
      <c r="M61" s="125"/>
      <c r="N61" s="329">
        <f>'BNB-System'!H57</f>
        <v>0</v>
      </c>
      <c r="O61" s="563"/>
      <c r="P61" s="64"/>
      <c r="U61" s="45"/>
    </row>
    <row r="62" spans="1:21" ht="15" hidden="1" customHeight="1" outlineLevel="1">
      <c r="A62" s="123"/>
      <c r="B62" s="130"/>
      <c r="C62" s="137" t="str">
        <f>'BNB-System'!C58</f>
        <v>Mehrpersonenbüros über 100 m²</v>
      </c>
      <c r="D62" s="715"/>
      <c r="E62" s="415"/>
      <c r="F62" s="131"/>
      <c r="G62" s="359"/>
      <c r="H62" s="329"/>
      <c r="I62" s="329"/>
      <c r="J62" s="329"/>
      <c r="K62" s="814"/>
      <c r="L62" s="329"/>
      <c r="M62" s="125"/>
      <c r="N62" s="329">
        <f>'BNB-System'!H58</f>
        <v>0</v>
      </c>
      <c r="O62" s="563"/>
      <c r="P62" s="262"/>
      <c r="U62" s="45"/>
    </row>
    <row r="63" spans="1:21" hidden="1" outlineLevel="1">
      <c r="A63" s="123"/>
      <c r="B63" s="130"/>
      <c r="C63" s="138" t="str">
        <f>'BNB-System'!C59</f>
        <v>NF Mehrpersonenbüros über 100m²</v>
      </c>
      <c r="D63" s="139"/>
      <c r="E63" s="406"/>
      <c r="F63" s="131"/>
      <c r="G63" s="533"/>
      <c r="H63" s="329"/>
      <c r="I63" s="329"/>
      <c r="J63" s="329"/>
      <c r="K63" s="814"/>
      <c r="L63" s="329"/>
      <c r="M63" s="125"/>
      <c r="N63" s="329">
        <f>'BNB-System'!H59</f>
        <v>0</v>
      </c>
      <c r="O63" s="563"/>
      <c r="P63" s="64"/>
      <c r="U63" s="45"/>
    </row>
    <row r="64" spans="1:21" ht="17.25" hidden="1" customHeight="1" outlineLevel="1">
      <c r="A64" s="123"/>
      <c r="B64" s="130"/>
      <c r="C64" s="137" t="str">
        <f>'BNB-System'!C60</f>
        <v>Weitere Räume über geringere (Gesprächs-)Entfernung (außer Büros)</v>
      </c>
      <c r="D64" s="715"/>
      <c r="E64" s="415"/>
      <c r="F64" s="131"/>
      <c r="G64" s="359"/>
      <c r="H64" s="329"/>
      <c r="I64" s="329"/>
      <c r="J64" s="329"/>
      <c r="K64" s="814"/>
      <c r="L64" s="329"/>
      <c r="M64" s="125"/>
      <c r="N64" s="329">
        <f>'BNB-System'!H60</f>
        <v>0</v>
      </c>
      <c r="O64" s="563"/>
      <c r="P64" s="262"/>
      <c r="U64" s="45"/>
    </row>
    <row r="65" spans="1:21" ht="17.25" hidden="1" customHeight="1" outlineLevel="1">
      <c r="A65" s="123"/>
      <c r="B65" s="130"/>
      <c r="C65" s="771" t="str">
        <f>'BNB-System'!C61</f>
        <v>NF weiterer Räume</v>
      </c>
      <c r="D65" s="139"/>
      <c r="E65" s="406"/>
      <c r="F65" s="131"/>
      <c r="G65" s="533"/>
      <c r="H65" s="329"/>
      <c r="I65" s="329"/>
      <c r="J65" s="329"/>
      <c r="K65" s="814"/>
      <c r="L65" s="329"/>
      <c r="M65" s="125"/>
      <c r="N65" s="329">
        <f>'BNB-System'!H61</f>
        <v>0</v>
      </c>
      <c r="O65" s="563"/>
      <c r="P65" s="64"/>
      <c r="U65" s="45"/>
    </row>
    <row r="66" spans="1:21" ht="17.25" hidden="1" customHeight="1" outlineLevel="1">
      <c r="A66" s="123"/>
      <c r="B66" s="133"/>
      <c r="C66" s="524" t="str">
        <f>'BNB-System'!C62</f>
        <v>Punktabzug</v>
      </c>
      <c r="D66" s="714"/>
      <c r="E66" s="407"/>
      <c r="F66" s="134"/>
      <c r="G66" s="349"/>
      <c r="H66" s="329"/>
      <c r="I66" s="329"/>
      <c r="J66" s="329"/>
      <c r="K66" s="814"/>
      <c r="L66" s="329"/>
      <c r="M66" s="125"/>
      <c r="N66" s="329">
        <f>'BNB-System'!H62</f>
        <v>0</v>
      </c>
      <c r="O66" s="563"/>
      <c r="P66" s="262"/>
      <c r="U66" s="45"/>
    </row>
    <row r="67" spans="1:21" ht="14.25" customHeight="1" collapsed="1">
      <c r="A67" s="123"/>
      <c r="B67" s="57" t="str">
        <f>'BNB-System'!B63</f>
        <v xml:space="preserve"> 3.1.5</v>
      </c>
      <c r="C67" s="58" t="str">
        <f>'BNB-System'!C63</f>
        <v>Visueller Komfort</v>
      </c>
      <c r="D67" s="202">
        <f>'BNB-System'!D63</f>
        <v>100</v>
      </c>
      <c r="E67" s="403">
        <f>'BNB-System'!G63</f>
        <v>2.9347826086956522E-2</v>
      </c>
      <c r="F67" s="254"/>
      <c r="G67" s="538">
        <f>SUM(G68:G74)</f>
        <v>0</v>
      </c>
      <c r="H67" s="491"/>
      <c r="I67" s="491"/>
      <c r="J67" s="491"/>
      <c r="K67" s="820"/>
      <c r="L67" s="491"/>
      <c r="M67" s="125"/>
      <c r="N67" s="491">
        <f>'BNB-System'!H63</f>
        <v>300</v>
      </c>
      <c r="O67" s="559">
        <f t="shared" ref="O67" si="7">IF(ISNUMBER(E67*G67/100),E67*G67/100,0)</f>
        <v>0</v>
      </c>
      <c r="P67" s="202"/>
      <c r="U67" s="45"/>
    </row>
    <row r="68" spans="1:21" ht="15" hidden="1" customHeight="1" outlineLevel="1">
      <c r="A68" s="123"/>
      <c r="B68" s="391"/>
      <c r="C68" s="63" t="str">
        <f>'BNB-System'!C64</f>
        <v>Tageslichtverfügbarkeit Gesamtgebäude</v>
      </c>
      <c r="D68" s="714">
        <f>'BNB-System'!D64</f>
        <v>15</v>
      </c>
      <c r="E68" s="415"/>
      <c r="F68" s="131"/>
      <c r="G68" s="349"/>
      <c r="H68" s="329"/>
      <c r="I68" s="329"/>
      <c r="J68" s="329"/>
      <c r="K68" s="814"/>
      <c r="L68" s="329"/>
      <c r="M68" s="125"/>
      <c r="N68" s="329">
        <f>'BNB-System'!H64</f>
        <v>0</v>
      </c>
      <c r="O68" s="563"/>
      <c r="P68" s="262"/>
      <c r="U68" s="45"/>
    </row>
    <row r="69" spans="1:21" ht="15" hidden="1" customHeight="1" outlineLevel="1">
      <c r="A69" s="123"/>
      <c r="B69" s="391"/>
      <c r="C69" s="63" t="str">
        <f>'BNB-System'!C65</f>
        <v>Tageslichtverfügbarkeit ständige Arbeitsplätze</v>
      </c>
      <c r="D69" s="714">
        <f>'BNB-System'!D65</f>
        <v>15</v>
      </c>
      <c r="E69" s="415"/>
      <c r="F69" s="131"/>
      <c r="G69" s="539"/>
      <c r="H69" s="329"/>
      <c r="I69" s="329"/>
      <c r="J69" s="329"/>
      <c r="K69" s="814"/>
      <c r="L69" s="329"/>
      <c r="M69" s="125"/>
      <c r="N69" s="329">
        <f>'BNB-System'!H65</f>
        <v>0</v>
      </c>
      <c r="O69" s="563"/>
      <c r="P69" s="262"/>
      <c r="U69" s="45"/>
    </row>
    <row r="70" spans="1:21" ht="15" hidden="1" customHeight="1" outlineLevel="1">
      <c r="A70" s="123"/>
      <c r="B70" s="391"/>
      <c r="C70" s="63" t="str">
        <f>'BNB-System'!C66</f>
        <v>Nachweis der Sichtverbindung nach außen</v>
      </c>
      <c r="D70" s="714">
        <f>'BNB-System'!D66</f>
        <v>15</v>
      </c>
      <c r="E70" s="415"/>
      <c r="F70" s="131"/>
      <c r="G70" s="349"/>
      <c r="H70" s="329"/>
      <c r="I70" s="329"/>
      <c r="J70" s="329"/>
      <c r="K70" s="814"/>
      <c r="L70" s="329"/>
      <c r="M70" s="125"/>
      <c r="N70" s="329">
        <f>'BNB-System'!H66</f>
        <v>0</v>
      </c>
      <c r="O70" s="563"/>
      <c r="P70" s="262"/>
      <c r="U70" s="45"/>
    </row>
    <row r="71" spans="1:21" ht="15" hidden="1" customHeight="1" outlineLevel="1">
      <c r="A71" s="123"/>
      <c r="B71" s="391"/>
      <c r="C71" s="63" t="str">
        <f>'BNB-System'!C67</f>
        <v>Blendfreiheit Tageslicht</v>
      </c>
      <c r="D71" s="714">
        <f>'BNB-System'!D67</f>
        <v>15</v>
      </c>
      <c r="E71" s="415"/>
      <c r="F71" s="131"/>
      <c r="G71" s="349"/>
      <c r="H71" s="329"/>
      <c r="I71" s="329"/>
      <c r="J71" s="329"/>
      <c r="K71" s="814"/>
      <c r="L71" s="329"/>
      <c r="M71" s="125"/>
      <c r="N71" s="329">
        <f>'BNB-System'!H67</f>
        <v>0</v>
      </c>
      <c r="O71" s="563"/>
      <c r="P71" s="262"/>
      <c r="U71" s="45"/>
    </row>
    <row r="72" spans="1:21" ht="15" hidden="1" customHeight="1" outlineLevel="1">
      <c r="A72" s="123"/>
      <c r="B72" s="391"/>
      <c r="C72" s="63" t="str">
        <f>'BNB-System'!C68</f>
        <v>Blendfreiheit  Kunstlicht</v>
      </c>
      <c r="D72" s="714">
        <f>'BNB-System'!D68</f>
        <v>10</v>
      </c>
      <c r="E72" s="415"/>
      <c r="F72" s="131"/>
      <c r="G72" s="349"/>
      <c r="H72" s="329"/>
      <c r="I72" s="329"/>
      <c r="J72" s="329"/>
      <c r="K72" s="814"/>
      <c r="L72" s="329"/>
      <c r="M72" s="125"/>
      <c r="N72" s="329">
        <f>'BNB-System'!H68</f>
        <v>0</v>
      </c>
      <c r="O72" s="563"/>
      <c r="P72" s="262"/>
      <c r="U72" s="45"/>
    </row>
    <row r="73" spans="1:21" ht="15" hidden="1" customHeight="1" outlineLevel="1">
      <c r="A73" s="123"/>
      <c r="B73" s="391"/>
      <c r="C73" s="63" t="str">
        <f>'BNB-System'!C69</f>
        <v>Lichtverteilung</v>
      </c>
      <c r="D73" s="714">
        <f>'BNB-System'!D69</f>
        <v>15</v>
      </c>
      <c r="E73" s="415"/>
      <c r="F73" s="131"/>
      <c r="G73" s="349"/>
      <c r="H73" s="329"/>
      <c r="I73" s="329"/>
      <c r="J73" s="329"/>
      <c r="K73" s="814"/>
      <c r="L73" s="329"/>
      <c r="M73" s="125"/>
      <c r="N73" s="329">
        <f>'BNB-System'!H69</f>
        <v>0</v>
      </c>
      <c r="O73" s="563"/>
      <c r="P73" s="262"/>
      <c r="U73" s="45"/>
    </row>
    <row r="74" spans="1:21" hidden="1" outlineLevel="1">
      <c r="A74" s="123"/>
      <c r="B74" s="65"/>
      <c r="C74" s="66" t="str">
        <f>'BNB-System'!C70</f>
        <v>Farbwiedergabe</v>
      </c>
      <c r="D74" s="714">
        <f>'BNB-System'!D70</f>
        <v>15</v>
      </c>
      <c r="E74" s="416"/>
      <c r="F74" s="134"/>
      <c r="G74" s="349"/>
      <c r="H74" s="329"/>
      <c r="I74" s="329"/>
      <c r="J74" s="329"/>
      <c r="K74" s="814"/>
      <c r="L74" s="329"/>
      <c r="M74" s="125"/>
      <c r="N74" s="329">
        <f>'BNB-System'!H70</f>
        <v>0</v>
      </c>
      <c r="O74" s="563"/>
      <c r="P74" s="262"/>
      <c r="U74" s="45"/>
    </row>
    <row r="75" spans="1:21" ht="15" customHeight="1" collapsed="1">
      <c r="A75" s="123"/>
      <c r="B75" s="57" t="str">
        <f>'BNB-System'!B71</f>
        <v xml:space="preserve"> 3.1.6</v>
      </c>
      <c r="C75" s="58" t="str">
        <f>'BNB-System'!C71</f>
        <v>Einflussnahmemöglichkeiten durch Nutzer</v>
      </c>
      <c r="D75" s="202">
        <f>'BNB-System'!D71</f>
        <v>100</v>
      </c>
      <c r="E75" s="403">
        <f>'BNB-System'!G71</f>
        <v>1.9565217391304349E-2</v>
      </c>
      <c r="F75" s="254"/>
      <c r="G75" s="538">
        <f>SUM(G76:G83)</f>
        <v>0</v>
      </c>
      <c r="H75" s="491"/>
      <c r="I75" s="491"/>
      <c r="J75" s="491"/>
      <c r="K75" s="820"/>
      <c r="L75" s="491"/>
      <c r="M75" s="125"/>
      <c r="N75" s="491">
        <f>'BNB-System'!H71</f>
        <v>200</v>
      </c>
      <c r="O75" s="559">
        <f t="shared" ref="O75" si="8">IF(ISNUMBER(E75*G75/100),E75*G75/100,0)</f>
        <v>0</v>
      </c>
      <c r="P75" s="202"/>
      <c r="U75" s="45"/>
    </row>
    <row r="76" spans="1:21" ht="15" hidden="1" customHeight="1" outlineLevel="1">
      <c r="A76" s="123"/>
      <c r="B76" s="391"/>
      <c r="C76" s="63" t="str">
        <f>'BNB-System'!C72</f>
        <v>Lüftung</v>
      </c>
      <c r="D76" s="714">
        <f>'BNB-System'!D72</f>
        <v>10</v>
      </c>
      <c r="E76" s="415"/>
      <c r="F76" s="131"/>
      <c r="G76" s="349"/>
      <c r="H76" s="329"/>
      <c r="I76" s="329"/>
      <c r="J76" s="329"/>
      <c r="K76" s="814"/>
      <c r="L76" s="329"/>
      <c r="M76" s="125"/>
      <c r="N76" s="329">
        <f>'BNB-System'!H72</f>
        <v>0</v>
      </c>
      <c r="O76" s="563"/>
      <c r="P76" s="262"/>
      <c r="U76" s="45"/>
    </row>
    <row r="77" spans="1:21" ht="15" hidden="1" customHeight="1" outlineLevel="1">
      <c r="A77" s="123"/>
      <c r="B77" s="391"/>
      <c r="C77" s="63" t="str">
        <f>'BNB-System'!C73</f>
        <v>Sonnenschutz</v>
      </c>
      <c r="D77" s="714">
        <f>'BNB-System'!D73</f>
        <v>10</v>
      </c>
      <c r="E77" s="415"/>
      <c r="F77" s="131"/>
      <c r="G77" s="349"/>
      <c r="H77" s="329"/>
      <c r="I77" s="329"/>
      <c r="J77" s="329"/>
      <c r="K77" s="814"/>
      <c r="L77" s="329"/>
      <c r="M77" s="125"/>
      <c r="N77" s="329">
        <f>'BNB-System'!H73</f>
        <v>0</v>
      </c>
      <c r="O77" s="563"/>
      <c r="P77" s="262"/>
      <c r="U77" s="45"/>
    </row>
    <row r="78" spans="1:21" ht="15" hidden="1" customHeight="1" outlineLevel="1">
      <c r="A78" s="123"/>
      <c r="B78" s="391"/>
      <c r="C78" s="63" t="str">
        <f>'BNB-System'!C74</f>
        <v>Blendschutz</v>
      </c>
      <c r="D78" s="714">
        <f>'BNB-System'!D74</f>
        <v>10</v>
      </c>
      <c r="E78" s="415"/>
      <c r="F78" s="131"/>
      <c r="G78" s="349"/>
      <c r="H78" s="329"/>
      <c r="I78" s="329"/>
      <c r="J78" s="329"/>
      <c r="K78" s="814"/>
      <c r="L78" s="329"/>
      <c r="M78" s="125"/>
      <c r="N78" s="329">
        <f>'BNB-System'!H74</f>
        <v>0</v>
      </c>
      <c r="O78" s="563"/>
      <c r="P78" s="262"/>
      <c r="U78" s="45"/>
    </row>
    <row r="79" spans="1:21" ht="15" hidden="1" customHeight="1" outlineLevel="1">
      <c r="A79" s="123"/>
      <c r="B79" s="391"/>
      <c r="C79" s="63" t="str">
        <f>'BNB-System'!C75</f>
        <v>Temperaturen während der Heizperiode</v>
      </c>
      <c r="D79" s="714">
        <f>'BNB-System'!D75</f>
        <v>10</v>
      </c>
      <c r="E79" s="415"/>
      <c r="F79" s="131"/>
      <c r="G79" s="349"/>
      <c r="H79" s="329"/>
      <c r="I79" s="329"/>
      <c r="J79" s="329"/>
      <c r="K79" s="814"/>
      <c r="L79" s="329"/>
      <c r="M79" s="125"/>
      <c r="N79" s="329">
        <f>'BNB-System'!H75</f>
        <v>0</v>
      </c>
      <c r="O79" s="563"/>
      <c r="P79" s="262"/>
      <c r="U79" s="45"/>
    </row>
    <row r="80" spans="1:21" ht="15" hidden="1" customHeight="1" outlineLevel="1">
      <c r="A80" s="123"/>
      <c r="B80" s="391"/>
      <c r="C80" s="63" t="str">
        <f>'BNB-System'!C76</f>
        <v>Temperaturen außerhalb der Heizperiode</v>
      </c>
      <c r="D80" s="714">
        <f>'BNB-System'!D76</f>
        <v>15</v>
      </c>
      <c r="E80" s="415"/>
      <c r="F80" s="131"/>
      <c r="G80" s="349"/>
      <c r="H80" s="329"/>
      <c r="I80" s="329"/>
      <c r="J80" s="329"/>
      <c r="K80" s="814"/>
      <c r="L80" s="329"/>
      <c r="M80" s="125"/>
      <c r="N80" s="329">
        <f>'BNB-System'!H76</f>
        <v>0</v>
      </c>
      <c r="O80" s="563"/>
      <c r="P80" s="262"/>
      <c r="U80" s="45"/>
    </row>
    <row r="81" spans="1:21" ht="15" hidden="1" customHeight="1" outlineLevel="1">
      <c r="A81" s="123"/>
      <c r="B81" s="391"/>
      <c r="C81" s="63" t="str">
        <f>'BNB-System'!C77</f>
        <v>Steuerung von Tageslicht</v>
      </c>
      <c r="D81" s="714">
        <f>'BNB-System'!D77</f>
        <v>15</v>
      </c>
      <c r="E81" s="415"/>
      <c r="F81" s="131"/>
      <c r="G81" s="349"/>
      <c r="H81" s="329"/>
      <c r="I81" s="329"/>
      <c r="J81" s="329"/>
      <c r="K81" s="814"/>
      <c r="L81" s="329"/>
      <c r="M81" s="125"/>
      <c r="N81" s="329">
        <f>'BNB-System'!H77</f>
        <v>0</v>
      </c>
      <c r="O81" s="563"/>
      <c r="P81" s="262"/>
      <c r="U81" s="45"/>
    </row>
    <row r="82" spans="1:21" ht="15" hidden="1" customHeight="1" outlineLevel="1">
      <c r="A82" s="123"/>
      <c r="B82" s="391"/>
      <c r="C82" s="63" t="str">
        <f>'BNB-System'!C78</f>
        <v>Steuerung von  Kunstlicht</v>
      </c>
      <c r="D82" s="714">
        <f>'BNB-System'!D78</f>
        <v>15</v>
      </c>
      <c r="E82" s="415"/>
      <c r="F82" s="131"/>
      <c r="G82" s="349"/>
      <c r="H82" s="329"/>
      <c r="I82" s="329"/>
      <c r="J82" s="329"/>
      <c r="K82" s="814"/>
      <c r="L82" s="329"/>
      <c r="M82" s="125"/>
      <c r="N82" s="329">
        <f>'BNB-System'!H78</f>
        <v>0</v>
      </c>
      <c r="O82" s="563"/>
      <c r="P82" s="262"/>
      <c r="U82" s="45"/>
    </row>
    <row r="83" spans="1:21" ht="15" hidden="1" customHeight="1" outlineLevel="1">
      <c r="A83" s="123"/>
      <c r="B83" s="65"/>
      <c r="C83" s="66" t="str">
        <f>'BNB-System'!C79</f>
        <v>Bedienfreundlichkeit</v>
      </c>
      <c r="D83" s="714">
        <f>'BNB-System'!D79</f>
        <v>15</v>
      </c>
      <c r="E83" s="416"/>
      <c r="F83" s="134"/>
      <c r="G83" s="349"/>
      <c r="H83" s="329"/>
      <c r="I83" s="329"/>
      <c r="J83" s="329"/>
      <c r="K83" s="814"/>
      <c r="L83" s="329"/>
      <c r="M83" s="125"/>
      <c r="N83" s="329">
        <f>'BNB-System'!H79</f>
        <v>0</v>
      </c>
      <c r="O83" s="563"/>
      <c r="P83" s="262"/>
      <c r="U83" s="45"/>
    </row>
    <row r="84" spans="1:21" ht="15" customHeight="1" collapsed="1">
      <c r="A84" s="123"/>
      <c r="B84" s="57" t="str">
        <f>'BNB-System'!B80</f>
        <v xml:space="preserve"> 3.1.7</v>
      </c>
      <c r="C84" s="58" t="str">
        <f>'BNB-System'!C80</f>
        <v>Aufenthaltsqualitäten</v>
      </c>
      <c r="D84" s="202">
        <f>'BNB-System'!D80</f>
        <v>100</v>
      </c>
      <c r="E84" s="403">
        <f>'BNB-System'!G80</f>
        <v>9.7826086956521747E-3</v>
      </c>
      <c r="F84" s="254"/>
      <c r="G84" s="538">
        <f>SUM(G85:G97)</f>
        <v>0</v>
      </c>
      <c r="H84" s="491"/>
      <c r="I84" s="491"/>
      <c r="J84" s="491"/>
      <c r="K84" s="820"/>
      <c r="L84" s="491"/>
      <c r="M84" s="125"/>
      <c r="N84" s="491">
        <f>'BNB-System'!H80</f>
        <v>100</v>
      </c>
      <c r="O84" s="559">
        <f t="shared" ref="O84" si="9">IF(ISNUMBER(E84*G84/100),E84*G84/100,0)</f>
        <v>0</v>
      </c>
      <c r="P84" s="202"/>
      <c r="U84" s="45"/>
    </row>
    <row r="85" spans="1:21" ht="15" hidden="1" customHeight="1" outlineLevel="1">
      <c r="A85" s="123"/>
      <c r="B85" s="130"/>
      <c r="C85" s="63" t="str">
        <f>'BNB-System'!C81</f>
        <v>Anzahl der Aufenthaltsbereiche im Gebäude</v>
      </c>
      <c r="D85" s="714">
        <f>'BNB-System'!D81</f>
        <v>10</v>
      </c>
      <c r="E85" s="415"/>
      <c r="F85" s="255"/>
      <c r="G85" s="349"/>
      <c r="H85" s="329"/>
      <c r="I85" s="329"/>
      <c r="J85" s="329"/>
      <c r="K85" s="814"/>
      <c r="L85" s="329"/>
      <c r="M85" s="125"/>
      <c r="N85" s="329">
        <f>'BNB-System'!H81</f>
        <v>0</v>
      </c>
      <c r="O85" s="563"/>
      <c r="P85" s="262"/>
      <c r="U85" s="45"/>
    </row>
    <row r="86" spans="1:21" ht="15" hidden="1" customHeight="1" outlineLevel="1">
      <c r="A86" s="123"/>
      <c r="B86" s="130"/>
      <c r="C86" s="63" t="str">
        <f>'BNB-System'!C82</f>
        <v>Anzahl der Aufenthaltsbereiche im Außenraum</v>
      </c>
      <c r="D86" s="714">
        <f>'BNB-System'!D82</f>
        <v>10</v>
      </c>
      <c r="E86" s="415"/>
      <c r="F86" s="131"/>
      <c r="G86" s="349"/>
      <c r="H86" s="329"/>
      <c r="I86" s="329"/>
      <c r="J86" s="329"/>
      <c r="K86" s="814"/>
      <c r="L86" s="329"/>
      <c r="M86" s="125"/>
      <c r="N86" s="329">
        <f>'BNB-System'!H82</f>
        <v>0</v>
      </c>
      <c r="O86" s="563"/>
      <c r="P86" s="262"/>
      <c r="U86" s="45"/>
    </row>
    <row r="87" spans="1:21" hidden="1" outlineLevel="1">
      <c r="A87" s="123"/>
      <c r="B87" s="130"/>
      <c r="C87" s="63" t="str">
        <f>'BNB-System'!C83</f>
        <v>Anzahl der Sitzmöglichkeiten in diesen Bereichen</v>
      </c>
      <c r="D87" s="714">
        <f>'BNB-System'!D83</f>
        <v>40</v>
      </c>
      <c r="E87" s="415"/>
      <c r="F87" s="131"/>
      <c r="G87" s="349"/>
      <c r="H87" s="329"/>
      <c r="I87" s="329"/>
      <c r="J87" s="329"/>
      <c r="K87" s="814"/>
      <c r="L87" s="329"/>
      <c r="M87" s="125"/>
      <c r="N87" s="329">
        <f>'BNB-System'!H83</f>
        <v>0</v>
      </c>
      <c r="O87" s="563"/>
      <c r="P87" s="262"/>
      <c r="U87" s="45"/>
    </row>
    <row r="88" spans="1:21" ht="24" hidden="1" outlineLevel="1">
      <c r="A88" s="123"/>
      <c r="B88" s="130"/>
      <c r="C88" s="63" t="str">
        <f>'BNB-System'!C84</f>
        <v>uneingeschränkte Nutzbarkeit der Erschließungsflächen als Aufenthaltsflächen</v>
      </c>
      <c r="D88" s="714">
        <f>'BNB-System'!D84</f>
        <v>10</v>
      </c>
      <c r="E88" s="415"/>
      <c r="F88" s="131"/>
      <c r="G88" s="349"/>
      <c r="H88" s="329"/>
      <c r="I88" s="329"/>
      <c r="J88" s="329"/>
      <c r="K88" s="814"/>
      <c r="L88" s="329"/>
      <c r="M88" s="125"/>
      <c r="N88" s="329">
        <f>'BNB-System'!H84</f>
        <v>0</v>
      </c>
      <c r="O88" s="563"/>
      <c r="P88" s="262"/>
      <c r="U88" s="45"/>
    </row>
    <row r="89" spans="1:21" hidden="1" outlineLevel="1">
      <c r="A89" s="123"/>
      <c r="B89" s="130"/>
      <c r="C89" s="63" t="str">
        <f>'BNB-System'!C85</f>
        <v>Sichtbeziehungen</v>
      </c>
      <c r="D89" s="714">
        <f>'BNB-System'!D85</f>
        <v>10</v>
      </c>
      <c r="E89" s="415"/>
      <c r="F89" s="131"/>
      <c r="G89" s="349"/>
      <c r="H89" s="329"/>
      <c r="I89" s="329"/>
      <c r="J89" s="329"/>
      <c r="K89" s="814"/>
      <c r="L89" s="329"/>
      <c r="M89" s="125"/>
      <c r="N89" s="329">
        <f>'BNB-System'!H85</f>
        <v>0</v>
      </c>
      <c r="O89" s="563"/>
      <c r="P89" s="262"/>
      <c r="U89" s="45"/>
    </row>
    <row r="90" spans="1:21" hidden="1" outlineLevel="1">
      <c r="B90" s="130"/>
      <c r="C90" s="63" t="str">
        <f>'BNB-System'!C86</f>
        <v>Außenbezug</v>
      </c>
      <c r="D90" s="714">
        <f>'BNB-System'!D86</f>
        <v>10</v>
      </c>
      <c r="E90" s="415"/>
      <c r="F90" s="131"/>
      <c r="G90" s="349"/>
      <c r="H90" s="329"/>
      <c r="I90" s="329"/>
      <c r="J90" s="329"/>
      <c r="K90" s="814"/>
      <c r="L90" s="329"/>
      <c r="M90" s="125"/>
      <c r="N90" s="329">
        <f>'BNB-System'!H86</f>
        <v>0</v>
      </c>
      <c r="O90" s="563"/>
      <c r="P90" s="262"/>
      <c r="U90" s="45"/>
    </row>
    <row r="91" spans="1:21" hidden="1" outlineLevel="1">
      <c r="B91" s="130"/>
      <c r="C91" s="712" t="str">
        <f>'BNB-System'!C87</f>
        <v>Ausstattungsqualität der Aufenthaltsbereiche im Außenraum</v>
      </c>
      <c r="D91" s="714"/>
      <c r="E91" s="415"/>
      <c r="F91" s="131"/>
      <c r="G91" s="349"/>
      <c r="H91" s="329"/>
      <c r="I91" s="329"/>
      <c r="J91" s="329"/>
      <c r="K91" s="814"/>
      <c r="L91" s="329"/>
      <c r="M91" s="125"/>
      <c r="N91" s="329">
        <f>'BNB-System'!H87</f>
        <v>0</v>
      </c>
      <c r="O91" s="563"/>
      <c r="P91" s="262"/>
      <c r="U91" s="45"/>
    </row>
    <row r="92" spans="1:21" ht="15" hidden="1" customHeight="1" outlineLevel="1">
      <c r="B92" s="130"/>
      <c r="C92" s="63" t="str">
        <f>'BNB-System'!C88</f>
        <v>Beleuchtung</v>
      </c>
      <c r="D92" s="714">
        <f>'BNB-System'!D88</f>
        <v>2</v>
      </c>
      <c r="E92" s="415"/>
      <c r="F92" s="131"/>
      <c r="G92" s="349"/>
      <c r="H92" s="329"/>
      <c r="I92" s="329"/>
      <c r="J92" s="329"/>
      <c r="K92" s="814"/>
      <c r="L92" s="329"/>
      <c r="M92" s="125"/>
      <c r="N92" s="329">
        <f>'BNB-System'!H88</f>
        <v>0</v>
      </c>
      <c r="O92" s="563"/>
      <c r="P92" s="262"/>
      <c r="U92" s="45"/>
    </row>
    <row r="93" spans="1:21" ht="15" hidden="1" customHeight="1" outlineLevel="1">
      <c r="B93" s="130"/>
      <c r="C93" s="63" t="str">
        <f>'BNB-System'!C89</f>
        <v>Windschutz</v>
      </c>
      <c r="D93" s="714">
        <f>'BNB-System'!D89</f>
        <v>2</v>
      </c>
      <c r="E93" s="415"/>
      <c r="F93" s="131"/>
      <c r="G93" s="349"/>
      <c r="H93" s="329"/>
      <c r="I93" s="329"/>
      <c r="J93" s="329"/>
      <c r="K93" s="814"/>
      <c r="L93" s="329"/>
      <c r="M93" s="125"/>
      <c r="N93" s="329">
        <f>'BNB-System'!H89</f>
        <v>0</v>
      </c>
      <c r="O93" s="563"/>
      <c r="P93" s="262"/>
      <c r="U93" s="45"/>
    </row>
    <row r="94" spans="1:21" ht="15" hidden="1" customHeight="1" outlineLevel="1">
      <c r="B94" s="130"/>
      <c r="C94" s="63" t="str">
        <f>'BNB-System'!C90</f>
        <v>Überdachung / Regenschutz</v>
      </c>
      <c r="D94" s="714">
        <f>'BNB-System'!D90</f>
        <v>2</v>
      </c>
      <c r="E94" s="415"/>
      <c r="F94" s="131"/>
      <c r="G94" s="349"/>
      <c r="H94" s="329"/>
      <c r="I94" s="329"/>
      <c r="J94" s="329"/>
      <c r="K94" s="814"/>
      <c r="L94" s="329"/>
      <c r="M94" s="125"/>
      <c r="N94" s="329">
        <f>'BNB-System'!H90</f>
        <v>0</v>
      </c>
      <c r="O94" s="563"/>
      <c r="P94" s="262"/>
      <c r="U94" s="45"/>
    </row>
    <row r="95" spans="1:21" ht="15" hidden="1" customHeight="1" outlineLevel="1">
      <c r="B95" s="130"/>
      <c r="C95" s="63" t="str">
        <f>'BNB-System'!C91</f>
        <v>Sonnenschutz</v>
      </c>
      <c r="D95" s="714">
        <f>'BNB-System'!D91</f>
        <v>2</v>
      </c>
      <c r="E95" s="415"/>
      <c r="F95" s="131"/>
      <c r="G95" s="349"/>
      <c r="H95" s="329"/>
      <c r="I95" s="329"/>
      <c r="J95" s="329"/>
      <c r="K95" s="814"/>
      <c r="L95" s="329"/>
      <c r="M95" s="125"/>
      <c r="N95" s="329">
        <f>'BNB-System'!H91</f>
        <v>0</v>
      </c>
      <c r="O95" s="563"/>
      <c r="P95" s="262"/>
      <c r="U95" s="45"/>
    </row>
    <row r="96" spans="1:21" ht="15" hidden="1" customHeight="1" outlineLevel="1">
      <c r="B96" s="130"/>
      <c r="C96" s="63" t="str">
        <f>'BNB-System'!C92</f>
        <v>Stromversorgung für Außenarbeitsplätze</v>
      </c>
      <c r="D96" s="714">
        <f>'BNB-System'!D92</f>
        <v>1</v>
      </c>
      <c r="E96" s="415"/>
      <c r="F96" s="131"/>
      <c r="G96" s="349"/>
      <c r="H96" s="329"/>
      <c r="I96" s="329"/>
      <c r="J96" s="329"/>
      <c r="K96" s="814"/>
      <c r="L96" s="329"/>
      <c r="M96" s="125"/>
      <c r="N96" s="329">
        <f>'BNB-System'!H92</f>
        <v>0</v>
      </c>
      <c r="O96" s="563"/>
      <c r="P96" s="262"/>
      <c r="U96" s="45"/>
    </row>
    <row r="97" spans="2:21" ht="15" hidden="1" customHeight="1" outlineLevel="1">
      <c r="B97" s="130"/>
      <c r="C97" s="342" t="str">
        <f>'BNB-System'!C93</f>
        <v>Bepflanzung / Begrünung</v>
      </c>
      <c r="D97" s="714">
        <f>'BNB-System'!D93</f>
        <v>1</v>
      </c>
      <c r="E97" s="415"/>
      <c r="F97" s="131"/>
      <c r="G97" s="349"/>
      <c r="H97" s="329"/>
      <c r="I97" s="329"/>
      <c r="J97" s="329"/>
      <c r="K97" s="814"/>
      <c r="L97" s="329"/>
      <c r="M97" s="125"/>
      <c r="N97" s="329">
        <f>'BNB-System'!H93</f>
        <v>0</v>
      </c>
      <c r="O97" s="563"/>
      <c r="P97" s="262"/>
      <c r="U97" s="45"/>
    </row>
    <row r="98" spans="2:21" ht="15" customHeight="1" collapsed="1" thickBot="1">
      <c r="B98" s="57" t="str">
        <f>'BNB-System'!B94</f>
        <v xml:space="preserve"> 3.1.8</v>
      </c>
      <c r="C98" s="58" t="str">
        <f>'BNB-System'!C94</f>
        <v>Sicherheit</v>
      </c>
      <c r="D98" s="202">
        <f>'BNB-System'!D94</f>
        <v>100</v>
      </c>
      <c r="E98" s="403">
        <f>'BNB-System'!G94</f>
        <v>9.7826086956521747E-3</v>
      </c>
      <c r="F98" s="254"/>
      <c r="G98" s="538">
        <f>SUM(G99:G104)</f>
        <v>0</v>
      </c>
      <c r="H98" s="491"/>
      <c r="I98" s="491"/>
      <c r="J98" s="491"/>
      <c r="K98" s="820"/>
      <c r="L98" s="491"/>
      <c r="M98" s="125"/>
      <c r="N98" s="491">
        <f>'BNB-System'!H94</f>
        <v>100</v>
      </c>
      <c r="O98" s="559">
        <f t="shared" ref="O98" si="10">IF(ISNUMBER(E98*G98/100),E98*G98/100,0)</f>
        <v>0</v>
      </c>
      <c r="P98" s="202"/>
      <c r="U98" s="45"/>
    </row>
    <row r="99" spans="2:21" ht="15" hidden="1" customHeight="1" outlineLevel="1">
      <c r="B99" s="130"/>
      <c r="C99" s="63" t="str">
        <f>'BNB-System'!C95</f>
        <v>Übersichtliche Wegführungen</v>
      </c>
      <c r="D99" s="714">
        <f>'BNB-System'!D95</f>
        <v>40</v>
      </c>
      <c r="E99" s="415"/>
      <c r="F99" s="131"/>
      <c r="G99" s="349"/>
      <c r="H99" s="329"/>
      <c r="I99" s="329"/>
      <c r="J99" s="329"/>
      <c r="K99" s="814"/>
      <c r="L99" s="329"/>
      <c r="M99" s="125"/>
      <c r="N99" s="329">
        <f>'BNB-System'!H95</f>
        <v>0</v>
      </c>
      <c r="O99" s="563"/>
      <c r="P99" s="262"/>
      <c r="U99" s="45"/>
    </row>
    <row r="100" spans="2:21" ht="15" hidden="1" customHeight="1" outlineLevel="1">
      <c r="B100" s="130"/>
      <c r="C100" s="137" t="str">
        <f>'BNB-System'!C96</f>
        <v>Stellplätze</v>
      </c>
      <c r="D100" s="715">
        <f>'BNB-System'!D96</f>
        <v>10</v>
      </c>
      <c r="E100" s="415"/>
      <c r="F100" s="131"/>
      <c r="G100" s="359"/>
      <c r="H100" s="358"/>
      <c r="I100" s="358"/>
      <c r="J100" s="358"/>
      <c r="K100" s="825"/>
      <c r="L100" s="358"/>
      <c r="M100" s="125"/>
      <c r="N100" s="358">
        <f>'BNB-System'!H96</f>
        <v>0</v>
      </c>
      <c r="O100" s="574"/>
      <c r="P100" s="263"/>
      <c r="U100" s="45"/>
    </row>
    <row r="101" spans="2:21" ht="15" hidden="1" customHeight="1" outlineLevel="1">
      <c r="B101" s="130"/>
      <c r="C101" s="137" t="str">
        <f>'BNB-System'!C97</f>
        <v>Beleuchtung Wege</v>
      </c>
      <c r="D101" s="715">
        <f>'BNB-System'!D97</f>
        <v>20</v>
      </c>
      <c r="E101" s="415"/>
      <c r="F101" s="131"/>
      <c r="G101" s="359"/>
      <c r="H101" s="358"/>
      <c r="I101" s="358"/>
      <c r="J101" s="358"/>
      <c r="K101" s="825"/>
      <c r="L101" s="358"/>
      <c r="M101" s="125"/>
      <c r="N101" s="358">
        <f>'BNB-System'!H97</f>
        <v>0</v>
      </c>
      <c r="O101" s="574"/>
      <c r="P101" s="263"/>
      <c r="U101" s="45"/>
    </row>
    <row r="102" spans="2:21" ht="15" hidden="1" customHeight="1" outlineLevel="1">
      <c r="B102" s="130"/>
      <c r="C102" s="137" t="str">
        <f>'BNB-System'!C98</f>
        <v>Beleuchtung Stellplätze</v>
      </c>
      <c r="D102" s="715">
        <f>'BNB-System'!D98</f>
        <v>10</v>
      </c>
      <c r="E102" s="415"/>
      <c r="F102" s="131"/>
      <c r="G102" s="359"/>
      <c r="H102" s="358"/>
      <c r="I102" s="358"/>
      <c r="J102" s="358"/>
      <c r="K102" s="825"/>
      <c r="L102" s="358"/>
      <c r="M102" s="125"/>
      <c r="N102" s="358">
        <f>'BNB-System'!H98</f>
        <v>0</v>
      </c>
      <c r="O102" s="574"/>
      <c r="P102" s="263"/>
      <c r="U102" s="45"/>
    </row>
    <row r="103" spans="2:21" hidden="1" outlineLevel="1">
      <c r="B103" s="130"/>
      <c r="C103" s="137" t="str">
        <f>'BNB-System'!C99</f>
        <v>Technische Sicherheitseinrichtungen</v>
      </c>
      <c r="D103" s="715">
        <f>'BNB-System'!D99</f>
        <v>10</v>
      </c>
      <c r="E103" s="415"/>
      <c r="F103" s="131"/>
      <c r="G103" s="359"/>
      <c r="H103" s="358"/>
      <c r="I103" s="358"/>
      <c r="J103" s="358"/>
      <c r="K103" s="825"/>
      <c r="L103" s="358"/>
      <c r="M103" s="125"/>
      <c r="N103" s="358">
        <f>'BNB-System'!H99</f>
        <v>0</v>
      </c>
      <c r="O103" s="574"/>
      <c r="P103" s="263"/>
      <c r="U103" s="45"/>
    </row>
    <row r="104" spans="2:21" ht="15" hidden="1" outlineLevel="1" thickBot="1">
      <c r="B104" s="130"/>
      <c r="C104" s="137" t="str">
        <f>'BNB-System'!C100</f>
        <v>Reduktion von Brandgasrisiken</v>
      </c>
      <c r="D104" s="716">
        <f>'BNB-System'!D100</f>
        <v>10</v>
      </c>
      <c r="E104" s="415"/>
      <c r="F104" s="131"/>
      <c r="G104" s="356"/>
      <c r="H104" s="330"/>
      <c r="I104" s="330"/>
      <c r="J104" s="330"/>
      <c r="K104" s="826"/>
      <c r="L104" s="330"/>
      <c r="M104" s="125"/>
      <c r="N104" s="330">
        <f>'BNB-System'!H100</f>
        <v>0</v>
      </c>
      <c r="O104" s="575"/>
      <c r="P104" s="264"/>
      <c r="U104" s="45"/>
    </row>
    <row r="105" spans="2:21" ht="15" customHeight="1" collapsed="1" thickBot="1">
      <c r="B105" s="117"/>
      <c r="C105" s="118" t="str">
        <f>'BNB-System'!C101</f>
        <v>Funktionalität</v>
      </c>
      <c r="D105" s="119"/>
      <c r="E105" s="414"/>
      <c r="F105" s="120"/>
      <c r="G105" s="119"/>
      <c r="H105" s="495"/>
      <c r="I105" s="495"/>
      <c r="J105" s="495"/>
      <c r="K105" s="824"/>
      <c r="L105" s="495"/>
      <c r="M105" s="143"/>
      <c r="N105" s="495">
        <f>'BNB-System'!H101</f>
        <v>0</v>
      </c>
      <c r="O105" s="573"/>
      <c r="P105" s="119"/>
      <c r="U105" s="45"/>
    </row>
    <row r="106" spans="2:21" ht="15" customHeight="1">
      <c r="B106" s="57" t="str">
        <f>'BNB-System'!B102</f>
        <v xml:space="preserve"> 3.2.1</v>
      </c>
      <c r="C106" s="378" t="str">
        <f>'BNB-System'!C102</f>
        <v>Barrierefreiheit</v>
      </c>
      <c r="D106" s="202">
        <f>'BNB-System'!D102</f>
        <v>100</v>
      </c>
      <c r="E106" s="403">
        <f>'BNB-System'!G102</f>
        <v>1.9565217391304349E-2</v>
      </c>
      <c r="F106" s="253"/>
      <c r="G106" s="350"/>
      <c r="H106" s="491"/>
      <c r="I106" s="491"/>
      <c r="J106" s="491"/>
      <c r="K106" s="820"/>
      <c r="L106" s="491"/>
      <c r="M106" s="125"/>
      <c r="N106" s="491">
        <f>'BNB-System'!H102</f>
        <v>200</v>
      </c>
      <c r="O106" s="559">
        <f t="shared" ref="O106:O107" si="11">IF(ISNUMBER(E106*G106/100),E106*G106/100,0)</f>
        <v>0</v>
      </c>
      <c r="P106" s="202"/>
      <c r="U106" s="45"/>
    </row>
    <row r="107" spans="2:21">
      <c r="B107" s="57" t="str">
        <f>'BNB-System'!B103</f>
        <v xml:space="preserve"> 3.2.4</v>
      </c>
      <c r="C107" s="379" t="str">
        <f>'BNB-System'!C103</f>
        <v>Zugänglichkeit</v>
      </c>
      <c r="D107" s="202">
        <f>'BNB-System'!D103</f>
        <v>100</v>
      </c>
      <c r="E107" s="403">
        <f>'BNB-System'!G103</f>
        <v>1.9565217391304349E-2</v>
      </c>
      <c r="F107" s="253"/>
      <c r="G107" s="538">
        <f>SUM(G108:G112)</f>
        <v>0</v>
      </c>
      <c r="H107" s="491"/>
      <c r="I107" s="491"/>
      <c r="J107" s="491"/>
      <c r="K107" s="820"/>
      <c r="L107" s="491"/>
      <c r="M107" s="125"/>
      <c r="N107" s="491">
        <f>'BNB-System'!H103</f>
        <v>200</v>
      </c>
      <c r="O107" s="559">
        <f t="shared" si="11"/>
        <v>0</v>
      </c>
      <c r="P107" s="202"/>
      <c r="U107" s="45"/>
    </row>
    <row r="108" spans="2:21" ht="15" hidden="1" customHeight="1" outlineLevel="1">
      <c r="B108" s="145"/>
      <c r="C108" s="137" t="str">
        <f>'BNB-System'!C104</f>
        <v>Grundsätzliche Zugänglichkeit des Gebäudes</v>
      </c>
      <c r="D108" s="714">
        <f>'BNB-System'!D104</f>
        <v>25</v>
      </c>
      <c r="E108" s="405"/>
      <c r="F108" s="254"/>
      <c r="G108" s="349"/>
      <c r="H108" s="329"/>
      <c r="I108" s="329"/>
      <c r="J108" s="329"/>
      <c r="K108" s="814"/>
      <c r="L108" s="329"/>
      <c r="M108" s="125"/>
      <c r="N108" s="329">
        <f>'BNB-System'!H104</f>
        <v>0</v>
      </c>
      <c r="O108" s="563"/>
      <c r="P108" s="262"/>
      <c r="U108" s="45"/>
    </row>
    <row r="109" spans="2:21" ht="15" hidden="1" customHeight="1" outlineLevel="1">
      <c r="B109" s="145"/>
      <c r="C109" s="137" t="str">
        <f>'BNB-System'!C105</f>
        <v>Öffnung der Außenanlagen für die Öffentlichkeit</v>
      </c>
      <c r="D109" s="714">
        <f>'BNB-System'!D105</f>
        <v>25</v>
      </c>
      <c r="E109" s="405"/>
      <c r="F109" s="253"/>
      <c r="G109" s="349"/>
      <c r="H109" s="329"/>
      <c r="I109" s="329"/>
      <c r="J109" s="329"/>
      <c r="K109" s="814"/>
      <c r="L109" s="329"/>
      <c r="M109" s="125"/>
      <c r="N109" s="329">
        <f>'BNB-System'!H105</f>
        <v>0</v>
      </c>
      <c r="O109" s="563"/>
      <c r="P109" s="262"/>
      <c r="U109" s="45"/>
    </row>
    <row r="110" spans="2:21" ht="15" hidden="1" customHeight="1" outlineLevel="1">
      <c r="B110" s="145"/>
      <c r="C110" s="137" t="str">
        <f>'BNB-System'!C106</f>
        <v>Öffnung gebäudeinterner Einrichtungen für die Öffentlichkeit</v>
      </c>
      <c r="D110" s="714">
        <f>'BNB-System'!D106</f>
        <v>25</v>
      </c>
      <c r="E110" s="405"/>
      <c r="F110" s="253"/>
      <c r="G110" s="349"/>
      <c r="H110" s="329"/>
      <c r="I110" s="329"/>
      <c r="J110" s="329"/>
      <c r="K110" s="814"/>
      <c r="L110" s="329"/>
      <c r="M110" s="125"/>
      <c r="N110" s="329">
        <f>'BNB-System'!H106</f>
        <v>0</v>
      </c>
      <c r="O110" s="563"/>
      <c r="P110" s="262"/>
      <c r="U110" s="45"/>
    </row>
    <row r="111" spans="2:21" ht="15" hidden="1" customHeight="1" outlineLevel="1">
      <c r="B111" s="145"/>
      <c r="C111" s="137" t="str">
        <f>'BNB-System'!C107</f>
        <v xml:space="preserve">Möglichkeit der Anmietung von Räumlichkeiten </v>
      </c>
      <c r="D111" s="714">
        <f>'BNB-System'!D107</f>
        <v>15</v>
      </c>
      <c r="E111" s="405"/>
      <c r="F111" s="254"/>
      <c r="G111" s="349"/>
      <c r="H111" s="329"/>
      <c r="I111" s="329"/>
      <c r="J111" s="329"/>
      <c r="K111" s="814"/>
      <c r="L111" s="329"/>
      <c r="M111" s="125"/>
      <c r="N111" s="329">
        <f>'BNB-System'!H107</f>
        <v>0</v>
      </c>
      <c r="O111" s="563"/>
      <c r="P111" s="262"/>
      <c r="U111" s="45"/>
    </row>
    <row r="112" spans="2:21" ht="15" hidden="1" customHeight="1" outlineLevel="1">
      <c r="B112" s="149"/>
      <c r="C112" s="137" t="str">
        <f>'BNB-System'!C108</f>
        <v>Nutzungsvielfalt der öffentlich zugänglichen Bereiche</v>
      </c>
      <c r="D112" s="714">
        <f>'BNB-System'!D108</f>
        <v>10</v>
      </c>
      <c r="E112" s="411"/>
      <c r="F112" s="253"/>
      <c r="G112" s="349"/>
      <c r="H112" s="329"/>
      <c r="I112" s="329"/>
      <c r="J112" s="329"/>
      <c r="K112" s="814"/>
      <c r="L112" s="329"/>
      <c r="M112" s="125"/>
      <c r="N112" s="329">
        <f>'BNB-System'!H108</f>
        <v>0</v>
      </c>
      <c r="O112" s="563"/>
      <c r="P112" s="262"/>
      <c r="U112" s="45"/>
    </row>
    <row r="113" spans="2:21" ht="15" customHeight="1" collapsed="1" thickBot="1">
      <c r="B113" s="57" t="str">
        <f>'BNB-System'!B109</f>
        <v xml:space="preserve"> 3.2.5</v>
      </c>
      <c r="C113" s="379" t="str">
        <f>'BNB-System'!C109</f>
        <v>Mobilitätsinfrastruktur</v>
      </c>
      <c r="D113" s="202">
        <f>'BNB-System'!D109</f>
        <v>100</v>
      </c>
      <c r="E113" s="403">
        <f>'BNB-System'!G109</f>
        <v>9.7826086956521747E-3</v>
      </c>
      <c r="F113" s="253"/>
      <c r="G113" s="538">
        <f>IF(SUM(G115:G132)&gt;100,100,SUM(G115:G132))</f>
        <v>0</v>
      </c>
      <c r="H113" s="491"/>
      <c r="I113" s="491"/>
      <c r="J113" s="491"/>
      <c r="K113" s="820"/>
      <c r="L113" s="491"/>
      <c r="M113" s="125"/>
      <c r="N113" s="491">
        <f>'BNB-System'!H109</f>
        <v>100</v>
      </c>
      <c r="O113" s="559">
        <f t="shared" ref="O113" si="12">IF(ISNUMBER(E113*G113/100),E113*G113/100,0)</f>
        <v>0</v>
      </c>
      <c r="P113" s="202"/>
      <c r="U113" s="45"/>
    </row>
    <row r="114" spans="2:21" ht="15" hidden="1" customHeight="1" outlineLevel="1">
      <c r="B114" s="130"/>
      <c r="C114" s="394" t="str">
        <f>'BNB-System'!C110</f>
        <v>Anzahl der Fahrradstellplätze</v>
      </c>
      <c r="D114" s="714"/>
      <c r="E114" s="415"/>
      <c r="F114" s="131"/>
      <c r="G114" s="349"/>
      <c r="H114" s="329"/>
      <c r="I114" s="329"/>
      <c r="J114" s="329"/>
      <c r="K114" s="814"/>
      <c r="L114" s="329"/>
      <c r="M114" s="125"/>
      <c r="N114" s="329">
        <f>'BNB-System'!H110</f>
        <v>0</v>
      </c>
      <c r="O114" s="563"/>
      <c r="P114" s="262"/>
      <c r="U114" s="45"/>
    </row>
    <row r="115" spans="2:21" ht="24" hidden="1" outlineLevel="1">
      <c r="B115" s="130"/>
      <c r="C115" s="137" t="str">
        <f>'BNB-System'!C111</f>
        <v>1 Fahrradstellplatz / 40 m²NF oder
1 Fahrradstellplatz / 3 Nutzer</v>
      </c>
      <c r="D115" s="714">
        <f>'BNB-System'!D111</f>
        <v>40</v>
      </c>
      <c r="E115" s="415"/>
      <c r="F115" s="131"/>
      <c r="G115" s="349"/>
      <c r="H115" s="329"/>
      <c r="I115" s="329"/>
      <c r="J115" s="329"/>
      <c r="K115" s="814"/>
      <c r="L115" s="329"/>
      <c r="M115" s="125"/>
      <c r="N115" s="329">
        <f>'BNB-System'!H111</f>
        <v>0</v>
      </c>
      <c r="O115" s="563"/>
      <c r="P115" s="262"/>
      <c r="U115" s="45"/>
    </row>
    <row r="116" spans="2:21" ht="24" hidden="1" outlineLevel="1">
      <c r="B116" s="130"/>
      <c r="C116" s="137" t="str">
        <f>'BNB-System'!C112</f>
        <v>1 Fahrradstellplatz / 80m²NF oder
1 Fahrradstellplatz / 6 Nutzer</v>
      </c>
      <c r="D116" s="714">
        <f>'BNB-System'!D112</f>
        <v>30</v>
      </c>
      <c r="E116" s="415"/>
      <c r="F116" s="131"/>
      <c r="G116" s="349"/>
      <c r="H116" s="329"/>
      <c r="I116" s="329"/>
      <c r="J116" s="329"/>
      <c r="K116" s="814"/>
      <c r="L116" s="329"/>
      <c r="M116" s="125"/>
      <c r="N116" s="329">
        <f>'BNB-System'!H112</f>
        <v>0</v>
      </c>
      <c r="O116" s="563"/>
      <c r="P116" s="262"/>
      <c r="U116" s="45"/>
    </row>
    <row r="117" spans="2:21" ht="24" hidden="1" outlineLevel="1">
      <c r="B117" s="130"/>
      <c r="C117" s="137" t="str">
        <f>'BNB-System'!C113</f>
        <v>1 Fahrradstellplatz / 120m²NF oder
1 Fahrradstellplatz / 9 Nutzer</v>
      </c>
      <c r="D117" s="714">
        <f>'BNB-System'!D113</f>
        <v>20</v>
      </c>
      <c r="E117" s="415"/>
      <c r="F117" s="131"/>
      <c r="G117" s="349"/>
      <c r="H117" s="329"/>
      <c r="I117" s="329"/>
      <c r="J117" s="329"/>
      <c r="K117" s="814"/>
      <c r="L117" s="329"/>
      <c r="M117" s="125"/>
      <c r="N117" s="329">
        <f>'BNB-System'!H113</f>
        <v>0</v>
      </c>
      <c r="O117" s="563"/>
      <c r="P117" s="262"/>
      <c r="U117" s="45"/>
    </row>
    <row r="118" spans="2:21" ht="24" hidden="1" outlineLevel="1">
      <c r="B118" s="130"/>
      <c r="C118" s="137" t="str">
        <f>'BNB-System'!C114</f>
        <v>1 Fahrradstellplatz / 160m²NF oder
1 Fahrradstellplatz / 12 Nutzer</v>
      </c>
      <c r="D118" s="714">
        <f>'BNB-System'!D114</f>
        <v>10</v>
      </c>
      <c r="E118" s="415"/>
      <c r="F118" s="131"/>
      <c r="G118" s="349"/>
      <c r="H118" s="329"/>
      <c r="I118" s="329"/>
      <c r="J118" s="329"/>
      <c r="K118" s="814"/>
      <c r="L118" s="329"/>
      <c r="M118" s="125"/>
      <c r="N118" s="329">
        <f>'BNB-System'!H114</f>
        <v>0</v>
      </c>
      <c r="O118" s="563"/>
      <c r="P118" s="262"/>
      <c r="U118" s="45"/>
    </row>
    <row r="119" spans="2:21" ht="15.75" hidden="1" customHeight="1" outlineLevel="1">
      <c r="B119" s="130"/>
      <c r="C119" s="394" t="str">
        <f>'BNB-System'!C115</f>
        <v>Anzahl der Lademöglichkeiten und Carsharing-Stellplätze</v>
      </c>
      <c r="D119" s="714"/>
      <c r="E119" s="415"/>
      <c r="F119" s="131"/>
      <c r="G119" s="349"/>
      <c r="H119" s="329"/>
      <c r="I119" s="329"/>
      <c r="J119" s="329"/>
      <c r="K119" s="814"/>
      <c r="L119" s="329"/>
      <c r="M119" s="125"/>
      <c r="N119" s="329">
        <f>'BNB-System'!H115</f>
        <v>0</v>
      </c>
      <c r="O119" s="563"/>
      <c r="P119" s="262"/>
      <c r="U119" s="45"/>
    </row>
    <row r="120" spans="2:21" ht="25.5" hidden="1" customHeight="1" outlineLevel="1">
      <c r="B120" s="130"/>
      <c r="C120" s="137" t="str">
        <f>'BNB-System'!C116</f>
        <v xml:space="preserve">Lademöglichkeiten für Elektro-Zweiräder sind für 10 % der Fahrradstellplätze (mind. jedoch 2) vorhanden. </v>
      </c>
      <c r="D120" s="714">
        <f>'BNB-System'!D116</f>
        <v>10</v>
      </c>
      <c r="E120" s="415"/>
      <c r="F120" s="131"/>
      <c r="G120" s="349"/>
      <c r="H120" s="329"/>
      <c r="I120" s="329"/>
      <c r="J120" s="329"/>
      <c r="K120" s="814"/>
      <c r="L120" s="329"/>
      <c r="M120" s="125"/>
      <c r="N120" s="329"/>
      <c r="O120" s="563"/>
      <c r="P120" s="262"/>
      <c r="U120" s="45"/>
    </row>
    <row r="121" spans="2:21" ht="24" hidden="1" outlineLevel="1">
      <c r="B121" s="130"/>
      <c r="C121" s="137" t="str">
        <f>'BNB-System'!C117</f>
        <v xml:space="preserve">Lademöglichkeiten für Elektro-Pkw sind für 5 % der Pkw-Stellplätze (mind. jedoch 1) vorhanden. </v>
      </c>
      <c r="D121" s="714">
        <f>'BNB-System'!D117</f>
        <v>5</v>
      </c>
      <c r="E121" s="415"/>
      <c r="F121" s="131"/>
      <c r="G121" s="349"/>
      <c r="H121" s="329"/>
      <c r="I121" s="329"/>
      <c r="J121" s="329"/>
      <c r="K121" s="814"/>
      <c r="L121" s="329"/>
      <c r="M121" s="125"/>
      <c r="N121" s="329">
        <f>'BNB-System'!H117</f>
        <v>0</v>
      </c>
      <c r="O121" s="563"/>
      <c r="P121" s="262"/>
      <c r="U121" s="45"/>
    </row>
    <row r="122" spans="2:21" ht="24" hidden="1" customHeight="1" outlineLevel="1">
      <c r="B122" s="130"/>
      <c r="C122" s="137" t="str">
        <f>'BNB-System'!C118</f>
        <v>Ein Carsharing-Stellplatz ist öffentlich zugänglich auf dem Grundstück vorhanden.</v>
      </c>
      <c r="D122" s="714">
        <f>'BNB-System'!D118</f>
        <v>5</v>
      </c>
      <c r="E122" s="415"/>
      <c r="F122" s="131"/>
      <c r="G122" s="349"/>
      <c r="H122" s="329"/>
      <c r="I122" s="329"/>
      <c r="J122" s="329"/>
      <c r="K122" s="814"/>
      <c r="L122" s="329"/>
      <c r="M122" s="125"/>
      <c r="N122" s="329">
        <f>'BNB-System'!H118</f>
        <v>0</v>
      </c>
      <c r="O122" s="563"/>
      <c r="P122" s="262"/>
      <c r="U122" s="45"/>
    </row>
    <row r="123" spans="2:21" hidden="1" outlineLevel="1">
      <c r="B123" s="130"/>
      <c r="C123" s="394" t="str">
        <f>'BNB-System'!C119</f>
        <v>Qualitative Anforderungen an Fahrradstellplätze</v>
      </c>
      <c r="D123" s="714"/>
      <c r="E123" s="415"/>
      <c r="F123" s="131"/>
      <c r="G123" s="349"/>
      <c r="H123" s="329"/>
      <c r="I123" s="329"/>
      <c r="J123" s="329"/>
      <c r="K123" s="814"/>
      <c r="L123" s="329"/>
      <c r="M123" s="125"/>
      <c r="N123" s="329">
        <f>'BNB-System'!H119</f>
        <v>0</v>
      </c>
      <c r="O123" s="563"/>
      <c r="P123" s="262"/>
      <c r="U123" s="45"/>
    </row>
    <row r="124" spans="2:21" ht="18.75" hidden="1" customHeight="1" outlineLevel="1">
      <c r="B124" s="130"/>
      <c r="C124" s="137" t="str">
        <f>'BNB-System'!C120</f>
        <v xml:space="preserve"> Anordnungsprinzipien und Abstände</v>
      </c>
      <c r="D124" s="714">
        <f>'BNB-System'!D120</f>
        <v>10</v>
      </c>
      <c r="E124" s="415"/>
      <c r="F124" s="131"/>
      <c r="G124" s="349"/>
      <c r="H124" s="329"/>
      <c r="I124" s="329"/>
      <c r="J124" s="329"/>
      <c r="K124" s="814"/>
      <c r="L124" s="329"/>
      <c r="M124" s="125"/>
      <c r="N124" s="329">
        <f>'BNB-System'!H120</f>
        <v>0</v>
      </c>
      <c r="O124" s="563"/>
      <c r="P124" s="262"/>
      <c r="U124" s="45"/>
    </row>
    <row r="125" spans="2:21" ht="18.75" hidden="1" customHeight="1" outlineLevel="1">
      <c r="B125" s="130"/>
      <c r="C125" s="137" t="str">
        <f>'BNB-System'!C121</f>
        <v>Position der Fahrradstellplätze für Besucher</v>
      </c>
      <c r="D125" s="714">
        <f>'BNB-System'!D121</f>
        <v>5</v>
      </c>
      <c r="E125" s="415"/>
      <c r="F125" s="131"/>
      <c r="G125" s="349"/>
      <c r="H125" s="329"/>
      <c r="I125" s="329"/>
      <c r="J125" s="329"/>
      <c r="K125" s="814"/>
      <c r="L125" s="329"/>
      <c r="M125" s="125"/>
      <c r="N125" s="329">
        <f>'BNB-System'!H121</f>
        <v>0</v>
      </c>
      <c r="O125" s="563"/>
      <c r="P125" s="262"/>
      <c r="U125" s="45"/>
    </row>
    <row r="126" spans="2:21" ht="15.75" hidden="1" customHeight="1" outlineLevel="1">
      <c r="B126" s="130"/>
      <c r="C126" s="137" t="str">
        <f>'BNB-System'!C122</f>
        <v>Position der Fahrradstellplätze für Nutzer</v>
      </c>
      <c r="D126" s="714">
        <f>'BNB-System'!D122</f>
        <v>5</v>
      </c>
      <c r="E126" s="415"/>
      <c r="F126" s="131"/>
      <c r="G126" s="349"/>
      <c r="H126" s="329"/>
      <c r="I126" s="329"/>
      <c r="J126" s="329"/>
      <c r="K126" s="814"/>
      <c r="L126" s="329"/>
      <c r="M126" s="125"/>
      <c r="N126" s="329">
        <f>'BNB-System'!H122</f>
        <v>0</v>
      </c>
      <c r="O126" s="563"/>
      <c r="P126" s="262"/>
      <c r="U126" s="45"/>
    </row>
    <row r="127" spans="2:21" ht="15" hidden="1" customHeight="1" outlineLevel="1">
      <c r="B127" s="130"/>
      <c r="C127" s="137" t="str">
        <f>'BNB-System'!C123</f>
        <v>Witterungsgeschutz</v>
      </c>
      <c r="D127" s="714">
        <f>'BNB-System'!D123</f>
        <v>10</v>
      </c>
      <c r="E127" s="415"/>
      <c r="F127" s="131"/>
      <c r="G127" s="349"/>
      <c r="H127" s="329"/>
      <c r="I127" s="329"/>
      <c r="J127" s="329"/>
      <c r="K127" s="814"/>
      <c r="L127" s="329"/>
      <c r="M127" s="125"/>
      <c r="N127" s="329">
        <f>'BNB-System'!H123</f>
        <v>0</v>
      </c>
      <c r="O127" s="563"/>
      <c r="P127" s="262"/>
      <c r="U127" s="45"/>
    </row>
    <row r="128" spans="2:21" hidden="1" outlineLevel="1">
      <c r="B128" s="130"/>
      <c r="C128" s="137" t="str">
        <f>'BNB-System'!C124</f>
        <v>Beleuchtung</v>
      </c>
      <c r="D128" s="714">
        <f>'BNB-System'!D124</f>
        <v>10</v>
      </c>
      <c r="E128" s="415"/>
      <c r="F128" s="131"/>
      <c r="G128" s="349"/>
      <c r="H128" s="329"/>
      <c r="I128" s="329"/>
      <c r="J128" s="329"/>
      <c r="K128" s="814"/>
      <c r="L128" s="329"/>
      <c r="M128" s="125"/>
      <c r="N128" s="329">
        <f>'BNB-System'!H124</f>
        <v>0</v>
      </c>
      <c r="O128" s="563"/>
      <c r="P128" s="262"/>
      <c r="U128" s="45"/>
    </row>
    <row r="129" spans="2:21" hidden="1" outlineLevel="1">
      <c r="B129" s="130"/>
      <c r="C129" s="137" t="str">
        <f>'BNB-System'!C125</f>
        <v>Diebstahlgesicherter Bereich</v>
      </c>
      <c r="D129" s="714">
        <f>'BNB-System'!D125</f>
        <v>5</v>
      </c>
      <c r="E129" s="415"/>
      <c r="F129" s="131"/>
      <c r="G129" s="349"/>
      <c r="H129" s="329"/>
      <c r="I129" s="329"/>
      <c r="J129" s="329"/>
      <c r="K129" s="814"/>
      <c r="L129" s="329"/>
      <c r="M129" s="125"/>
      <c r="N129" s="329">
        <f>'BNB-System'!H125</f>
        <v>0</v>
      </c>
      <c r="O129" s="563"/>
      <c r="P129" s="262"/>
      <c r="U129" s="45"/>
    </row>
    <row r="130" spans="2:21" ht="15" hidden="1" customHeight="1" outlineLevel="1">
      <c r="B130" s="130"/>
      <c r="C130" s="137" t="str">
        <f>'BNB-System'!C126</f>
        <v>Fläche mit Ausstattung  für Wartungsarbeiten</v>
      </c>
      <c r="D130" s="714">
        <f>'BNB-System'!D126</f>
        <v>5</v>
      </c>
      <c r="E130" s="415"/>
      <c r="F130" s="131"/>
      <c r="G130" s="349"/>
      <c r="H130" s="329"/>
      <c r="I130" s="329"/>
      <c r="J130" s="329"/>
      <c r="K130" s="814"/>
      <c r="L130" s="329"/>
      <c r="M130" s="125"/>
      <c r="N130" s="329">
        <f>'BNB-System'!H126</f>
        <v>0</v>
      </c>
      <c r="O130" s="563"/>
      <c r="P130" s="262"/>
      <c r="U130" s="45"/>
    </row>
    <row r="131" spans="2:21" ht="15" hidden="1" customHeight="1" outlineLevel="1">
      <c r="B131" s="130"/>
      <c r="C131" s="137" t="str">
        <f>'BNB-System'!C127</f>
        <v>Duschen und Umkleiden</v>
      </c>
      <c r="D131" s="714">
        <f>'BNB-System'!D127</f>
        <v>5</v>
      </c>
      <c r="E131" s="415"/>
      <c r="F131" s="131"/>
      <c r="G131" s="349"/>
      <c r="H131" s="329"/>
      <c r="I131" s="329"/>
      <c r="J131" s="329"/>
      <c r="K131" s="814"/>
      <c r="L131" s="329"/>
      <c r="M131" s="125"/>
      <c r="N131" s="329">
        <f>'BNB-System'!H127</f>
        <v>0</v>
      </c>
      <c r="O131" s="563"/>
      <c r="P131" s="262"/>
      <c r="U131" s="45"/>
    </row>
    <row r="132" spans="2:21" ht="15" hidden="1" customHeight="1" outlineLevel="1" thickBot="1">
      <c r="B132" s="130"/>
      <c r="C132" s="137" t="str">
        <f>'BNB-System'!C128</f>
        <v>Trocknungsmöglichkeiten</v>
      </c>
      <c r="D132" s="714">
        <f>'BNB-System'!D128</f>
        <v>5</v>
      </c>
      <c r="E132" s="415"/>
      <c r="F132" s="131"/>
      <c r="G132" s="349"/>
      <c r="H132" s="329"/>
      <c r="I132" s="329"/>
      <c r="J132" s="329"/>
      <c r="K132" s="814"/>
      <c r="L132" s="329"/>
      <c r="M132" s="125"/>
      <c r="N132" s="329">
        <f>'BNB-System'!H128</f>
        <v>0</v>
      </c>
      <c r="O132" s="563"/>
      <c r="P132" s="262"/>
      <c r="U132" s="45"/>
    </row>
    <row r="133" spans="2:21" ht="15" customHeight="1" collapsed="1" thickBot="1">
      <c r="B133" s="117"/>
      <c r="C133" s="118" t="str">
        <f>'BNB-System'!C129</f>
        <v>Sicherung der Gestaltungsqualität</v>
      </c>
      <c r="D133" s="119"/>
      <c r="E133" s="414"/>
      <c r="F133" s="120"/>
      <c r="G133" s="990">
        <f>IF(AND(G134&gt;0,G138&lt;=G139),SUM(G134:G137),IF(AND(G134&gt;0,G139&lt;=G138),SUM(G134:G137),IF(G138&gt;0,G138,IF(G139&gt;0,G139,G140))))</f>
        <v>0</v>
      </c>
      <c r="H133" s="510"/>
      <c r="I133" s="510"/>
      <c r="J133" s="510"/>
      <c r="K133" s="827"/>
      <c r="L133" s="510"/>
      <c r="M133" s="125"/>
      <c r="N133" s="510">
        <f>'BNB-System'!H129</f>
        <v>0</v>
      </c>
      <c r="O133" s="576"/>
      <c r="P133" s="119"/>
      <c r="U133" s="45"/>
    </row>
    <row r="134" spans="2:21" ht="15" customHeight="1">
      <c r="B134" s="57" t="str">
        <f>'BNB-System'!B130</f>
        <v xml:space="preserve"> 3.3.1</v>
      </c>
      <c r="C134" s="379" t="str">
        <f>'BNB-System'!C130</f>
        <v>Gestalterische und städtebauliche Qualität</v>
      </c>
      <c r="D134" s="202">
        <f>'BNB-System'!D130</f>
        <v>100</v>
      </c>
      <c r="E134" s="403">
        <f>'BNB-System'!G130</f>
        <v>2.9347826086956522E-2</v>
      </c>
      <c r="F134" s="255"/>
      <c r="G134" s="538">
        <f>IF(AND(G135&gt;0,G139&lt;=G140),SUM(G135:G138),IF(AND(G135&gt;0,G140&lt;=G139),SUM(G135:G138),IF(G139&gt;0,G139,IF(G140&gt;0,G140,G141))))</f>
        <v>0</v>
      </c>
      <c r="H134" s="491"/>
      <c r="I134" s="491"/>
      <c r="J134" s="491"/>
      <c r="K134" s="820"/>
      <c r="L134" s="491"/>
      <c r="M134" s="125"/>
      <c r="N134" s="491">
        <f>'BNB-System'!H130</f>
        <v>300</v>
      </c>
      <c r="O134" s="559">
        <f t="shared" ref="O134" si="13">IF(ISNUMBER(E134*G134/100),E134*G134/100,0)</f>
        <v>0</v>
      </c>
      <c r="P134" s="202"/>
      <c r="U134" s="45"/>
    </row>
    <row r="135" spans="2:21" ht="15" hidden="1" customHeight="1" outlineLevel="1">
      <c r="B135" s="145"/>
      <c r="C135" s="137" t="str">
        <f>'BNB-System'!C131</f>
        <v>Durchführung von Planungswettbewerben</v>
      </c>
      <c r="D135" s="714">
        <f>'BNB-System'!D131</f>
        <v>20</v>
      </c>
      <c r="E135" s="415"/>
      <c r="F135" s="146"/>
      <c r="G135" s="349"/>
      <c r="H135" s="329"/>
      <c r="I135" s="329"/>
      <c r="J135" s="329"/>
      <c r="K135" s="814"/>
      <c r="L135" s="329"/>
      <c r="M135" s="125"/>
      <c r="N135" s="329">
        <f>'BNB-System'!H131</f>
        <v>0</v>
      </c>
      <c r="O135" s="563"/>
      <c r="P135" s="262"/>
      <c r="U135" s="45"/>
    </row>
    <row r="136" spans="2:21" ht="15" hidden="1" customHeight="1" outlineLevel="1">
      <c r="B136" s="145"/>
      <c r="C136" s="137" t="str">
        <f>'BNB-System'!C132</f>
        <v>Wettbewerbsverfahren</v>
      </c>
      <c r="D136" s="714">
        <f>'BNB-System'!D132</f>
        <v>40</v>
      </c>
      <c r="E136" s="415"/>
      <c r="F136" s="146"/>
      <c r="G136" s="349"/>
      <c r="H136" s="329"/>
      <c r="I136" s="329"/>
      <c r="J136" s="329"/>
      <c r="K136" s="814"/>
      <c r="L136" s="329"/>
      <c r="M136" s="125"/>
      <c r="N136" s="329">
        <f>'BNB-System'!H132</f>
        <v>0</v>
      </c>
      <c r="O136" s="563"/>
      <c r="P136" s="262"/>
      <c r="U136" s="45"/>
    </row>
    <row r="137" spans="2:21" ht="15" hidden="1" customHeight="1" outlineLevel="1">
      <c r="B137" s="145"/>
      <c r="C137" s="137" t="str">
        <f>'BNB-System'!C133</f>
        <v>Ausführung des Entwurfs eines der Preisträger</v>
      </c>
      <c r="D137" s="714">
        <f>'BNB-System'!D133</f>
        <v>30</v>
      </c>
      <c r="E137" s="415"/>
      <c r="F137" s="146"/>
      <c r="G137" s="349"/>
      <c r="H137" s="329"/>
      <c r="I137" s="329"/>
      <c r="J137" s="329"/>
      <c r="K137" s="814"/>
      <c r="L137" s="329"/>
      <c r="M137" s="125"/>
      <c r="N137" s="329">
        <f>'BNB-System'!H133</f>
        <v>0</v>
      </c>
      <c r="O137" s="563"/>
      <c r="P137" s="262"/>
      <c r="U137" s="45"/>
    </row>
    <row r="138" spans="2:21" ht="15.75" hidden="1" customHeight="1" outlineLevel="1">
      <c r="B138" s="145"/>
      <c r="C138" s="137" t="str">
        <f>'BNB-System'!C134</f>
        <v>Beauftragung des Planungsteams</v>
      </c>
      <c r="D138" s="714">
        <f>'BNB-System'!D134</f>
        <v>10</v>
      </c>
      <c r="E138" s="415"/>
      <c r="F138" s="146"/>
      <c r="G138" s="349"/>
      <c r="H138" s="329"/>
      <c r="I138" s="329"/>
      <c r="J138" s="329"/>
      <c r="K138" s="814"/>
      <c r="L138" s="329"/>
      <c r="M138" s="125"/>
      <c r="N138" s="329">
        <f>'BNB-System'!H134</f>
        <v>0</v>
      </c>
      <c r="O138" s="563"/>
      <c r="P138" s="262"/>
      <c r="U138" s="45"/>
    </row>
    <row r="139" spans="2:21" ht="15" hidden="1" customHeight="1" outlineLevel="1">
      <c r="B139" s="145"/>
      <c r="C139" s="137" t="str">
        <f>'BNB-System'!C135</f>
        <v>Auszeichnung mit einem Architekturpreis</v>
      </c>
      <c r="D139" s="714">
        <f>'BNB-System'!D135</f>
        <v>60</v>
      </c>
      <c r="E139" s="415"/>
      <c r="F139" s="146"/>
      <c r="G139" s="349"/>
      <c r="H139" s="329"/>
      <c r="I139" s="329"/>
      <c r="J139" s="329"/>
      <c r="K139" s="814"/>
      <c r="L139" s="329"/>
      <c r="M139" s="125"/>
      <c r="N139" s="329">
        <f>'BNB-System'!H135</f>
        <v>0</v>
      </c>
      <c r="O139" s="563"/>
      <c r="P139" s="262"/>
      <c r="U139" s="45"/>
    </row>
    <row r="140" spans="2:21" ht="15" hidden="1" customHeight="1" outlineLevel="1">
      <c r="B140" s="145"/>
      <c r="C140" s="137" t="str">
        <f>'BNB-System'!C136</f>
        <v>Unabhängiges Expertengremium</v>
      </c>
      <c r="D140" s="714">
        <f>'BNB-System'!D136</f>
        <v>40</v>
      </c>
      <c r="E140" s="415"/>
      <c r="F140" s="146"/>
      <c r="G140" s="349"/>
      <c r="H140" s="329"/>
      <c r="I140" s="329"/>
      <c r="J140" s="329"/>
      <c r="K140" s="814"/>
      <c r="L140" s="329"/>
      <c r="M140" s="125"/>
      <c r="N140" s="329">
        <f>'BNB-System'!H136</f>
        <v>0</v>
      </c>
      <c r="O140" s="563"/>
      <c r="P140" s="262"/>
      <c r="U140" s="45"/>
    </row>
    <row r="141" spans="2:21" ht="15" hidden="1" customHeight="1" outlineLevel="1">
      <c r="B141" s="149"/>
      <c r="C141" s="137" t="str">
        <f>'BNB-System'!C137</f>
        <v>Sonderfall Mindestanforderung</v>
      </c>
      <c r="D141" s="714">
        <f>'BNB-System'!D137</f>
        <v>10</v>
      </c>
      <c r="E141" s="416"/>
      <c r="F141" s="150"/>
      <c r="G141" s="349"/>
      <c r="H141" s="329"/>
      <c r="I141" s="329"/>
      <c r="J141" s="329"/>
      <c r="K141" s="814"/>
      <c r="L141" s="329"/>
      <c r="M141" s="125"/>
      <c r="N141" s="329">
        <f>'BNB-System'!H137</f>
        <v>0</v>
      </c>
      <c r="O141" s="563"/>
      <c r="P141" s="262"/>
      <c r="U141" s="45"/>
    </row>
    <row r="142" spans="2:21" ht="15" customHeight="1" collapsed="1" thickBot="1">
      <c r="B142" s="57" t="str">
        <f>'BNB-System'!B138</f>
        <v xml:space="preserve"> 3.3.2</v>
      </c>
      <c r="C142" s="379" t="str">
        <f>'BNB-System'!C138</f>
        <v xml:space="preserve">Kunst am Bau </v>
      </c>
      <c r="D142" s="202">
        <f>'BNB-System'!D138</f>
        <v>100</v>
      </c>
      <c r="E142" s="403">
        <f>'BNB-System'!G138</f>
        <v>9.7826086956521747E-3</v>
      </c>
      <c r="F142" s="254"/>
      <c r="G142" s="538">
        <f>SUM(G143:G146)</f>
        <v>0</v>
      </c>
      <c r="H142" s="491"/>
      <c r="I142" s="491"/>
      <c r="J142" s="491"/>
      <c r="K142" s="820"/>
      <c r="L142" s="491"/>
      <c r="M142" s="125"/>
      <c r="N142" s="491">
        <f>'BNB-System'!H138</f>
        <v>100</v>
      </c>
      <c r="O142" s="559">
        <f t="shared" ref="O142" si="14">IF(ISNUMBER(E142*G142/100),E142*G142/100,0)</f>
        <v>0</v>
      </c>
      <c r="P142" s="202"/>
      <c r="U142" s="45"/>
    </row>
    <row r="143" spans="2:21" ht="15" hidden="1" customHeight="1" outlineLevel="1">
      <c r="B143" s="130"/>
      <c r="C143" s="137" t="str">
        <f>'BNB-System'!C139</f>
        <v>Mindestanforderung</v>
      </c>
      <c r="D143" s="714">
        <f>'BNB-System'!D139</f>
        <v>10</v>
      </c>
      <c r="E143" s="415"/>
      <c r="F143" s="131"/>
      <c r="G143" s="349"/>
      <c r="H143" s="329"/>
      <c r="I143" s="329"/>
      <c r="J143" s="329"/>
      <c r="K143" s="814"/>
      <c r="L143" s="329"/>
      <c r="M143" s="125"/>
      <c r="N143" s="329">
        <f>'BNB-System'!H139</f>
        <v>0</v>
      </c>
      <c r="O143" s="563"/>
      <c r="P143" s="262"/>
      <c r="U143" s="45"/>
    </row>
    <row r="144" spans="2:21" ht="15" hidden="1" customHeight="1" outlineLevel="1">
      <c r="B144" s="130"/>
      <c r="C144" s="137" t="str">
        <f>'BNB-System'!C140</f>
        <v>Bereitstellung von Mitteln im Rahmen der Bauaufgabe</v>
      </c>
      <c r="D144" s="714">
        <f>'BNB-System'!D140</f>
        <v>30</v>
      </c>
      <c r="E144" s="415"/>
      <c r="F144" s="131"/>
      <c r="G144" s="349"/>
      <c r="H144" s="329"/>
      <c r="I144" s="329"/>
      <c r="J144" s="329"/>
      <c r="K144" s="814"/>
      <c r="L144" s="329"/>
      <c r="M144" s="125"/>
      <c r="N144" s="329">
        <f>'BNB-System'!H140</f>
        <v>0</v>
      </c>
      <c r="O144" s="563"/>
      <c r="P144" s="262"/>
      <c r="U144" s="45"/>
    </row>
    <row r="145" spans="2:21" ht="15" hidden="1" customHeight="1" outlineLevel="1">
      <c r="B145" s="130"/>
      <c r="C145" s="137" t="str">
        <f>'BNB-System'!C141</f>
        <v>Umsetzung des BMVBS-Leitfadens Kunst am Bau</v>
      </c>
      <c r="D145" s="714">
        <f>'BNB-System'!D141</f>
        <v>40</v>
      </c>
      <c r="E145" s="415"/>
      <c r="F145" s="131"/>
      <c r="G145" s="349"/>
      <c r="H145" s="329"/>
      <c r="I145" s="329"/>
      <c r="J145" s="329"/>
      <c r="K145" s="814"/>
      <c r="L145" s="329"/>
      <c r="M145" s="125"/>
      <c r="N145" s="329">
        <f>'BNB-System'!H141</f>
        <v>0</v>
      </c>
      <c r="O145" s="563"/>
      <c r="P145" s="262"/>
      <c r="U145" s="45"/>
    </row>
    <row r="146" spans="2:21" ht="15" hidden="1" customHeight="1" outlineLevel="1" thickBot="1">
      <c r="B146" s="392"/>
      <c r="C146" s="137" t="str">
        <f>'BNB-System'!C142</f>
        <v>Öffentlichkeitsarbeit, Rezeption  der Kunst am Bau</v>
      </c>
      <c r="D146" s="714">
        <f>'BNB-System'!D142</f>
        <v>20</v>
      </c>
      <c r="E146" s="415"/>
      <c r="F146" s="131"/>
      <c r="G146" s="349"/>
      <c r="H146" s="329"/>
      <c r="I146" s="329"/>
      <c r="J146" s="329"/>
      <c r="K146" s="814"/>
      <c r="L146" s="329"/>
      <c r="M146" s="125"/>
      <c r="N146" s="329">
        <f>'BNB-System'!H142</f>
        <v>0</v>
      </c>
      <c r="O146" s="563"/>
      <c r="P146" s="262"/>
      <c r="U146" s="45"/>
    </row>
    <row r="147" spans="2:21" ht="15" customHeight="1" collapsed="1">
      <c r="B147" s="155"/>
      <c r="C147" s="156"/>
      <c r="D147" s="157"/>
      <c r="E147" s="417"/>
      <c r="F147" s="158"/>
      <c r="G147" s="157"/>
      <c r="H147" s="496"/>
      <c r="I147" s="496"/>
      <c r="J147" s="496"/>
      <c r="K147" s="828"/>
      <c r="L147" s="496"/>
      <c r="M147" s="161"/>
      <c r="N147" s="496">
        <f>'BNB-System'!H143</f>
        <v>0</v>
      </c>
      <c r="O147" s="577"/>
      <c r="P147" s="157"/>
      <c r="U147" s="45"/>
    </row>
    <row r="148" spans="2:21" ht="15" customHeight="1">
      <c r="B148" s="162" t="str">
        <f>'BNB-System'!B144</f>
        <v>Technische Qualität</v>
      </c>
      <c r="C148" s="163"/>
      <c r="D148" s="164"/>
      <c r="E148" s="546">
        <f>'BNB-System'!G144</f>
        <v>0.22500000000000001</v>
      </c>
      <c r="F148" s="165"/>
      <c r="G148" s="546">
        <f>G151*(E151/100)+G156*(E156/100)+G163*(E163/100)+G173*(E173/100)+G174*(E174/100)+G175*(E175/100)</f>
        <v>0</v>
      </c>
      <c r="H148" s="497"/>
      <c r="I148" s="497"/>
      <c r="J148" s="497"/>
      <c r="K148" s="829"/>
      <c r="L148" s="497"/>
      <c r="M148" s="166"/>
      <c r="N148" s="497">
        <f>'BNB-System'!H144</f>
        <v>1000</v>
      </c>
      <c r="O148" s="578"/>
      <c r="P148" s="164"/>
      <c r="U148" s="45"/>
    </row>
    <row r="149" spans="2:21" ht="15" customHeight="1" thickBot="1">
      <c r="B149" s="167"/>
      <c r="C149" s="168"/>
      <c r="D149" s="169"/>
      <c r="E149" s="418"/>
      <c r="F149" s="170"/>
      <c r="G149" s="169"/>
      <c r="H149" s="498"/>
      <c r="I149" s="498"/>
      <c r="J149" s="498"/>
      <c r="K149" s="830"/>
      <c r="L149" s="498"/>
      <c r="M149" s="166"/>
      <c r="N149" s="498">
        <f>'BNB-System'!H145</f>
        <v>0</v>
      </c>
      <c r="O149" s="579"/>
      <c r="P149" s="169"/>
      <c r="U149" s="45"/>
    </row>
    <row r="150" spans="2:21" ht="23.25" customHeight="1" thickBot="1">
      <c r="B150" s="173"/>
      <c r="C150" s="174" t="str">
        <f>'BNB-System'!C146</f>
        <v>technische Ausführung</v>
      </c>
      <c r="D150" s="175"/>
      <c r="E150" s="419"/>
      <c r="F150" s="176"/>
      <c r="G150" s="802"/>
      <c r="H150" s="511"/>
      <c r="I150" s="511"/>
      <c r="J150" s="511"/>
      <c r="K150" s="831"/>
      <c r="L150" s="511"/>
      <c r="M150" s="178"/>
      <c r="N150" s="511">
        <f>'BNB-System'!H146</f>
        <v>0</v>
      </c>
      <c r="O150" s="580"/>
      <c r="P150" s="175"/>
      <c r="U150" s="45"/>
    </row>
    <row r="151" spans="2:21">
      <c r="B151" s="57" t="str">
        <f>'BNB-System'!B147</f>
        <v xml:space="preserve"> 4.1.1</v>
      </c>
      <c r="C151" s="379" t="str">
        <f>'BNB-System'!C147</f>
        <v xml:space="preserve">Schallschutz </v>
      </c>
      <c r="D151" s="202">
        <f>'BNB-System'!D147</f>
        <v>100</v>
      </c>
      <c r="E151" s="403">
        <f>'BNB-System'!G147</f>
        <v>4.5000000000000005E-2</v>
      </c>
      <c r="F151" s="255"/>
      <c r="G151" s="774">
        <f>SUM(G152:G155)</f>
        <v>0</v>
      </c>
      <c r="H151" s="499"/>
      <c r="I151" s="499"/>
      <c r="J151" s="499"/>
      <c r="K151" s="832"/>
      <c r="L151" s="499"/>
      <c r="M151" s="179"/>
      <c r="N151" s="499">
        <f>'BNB-System'!H147</f>
        <v>200</v>
      </c>
      <c r="O151" s="559">
        <f t="shared" ref="O151" si="15">IF(ISNUMBER(E151*G151/100),E151*G151/100,0)</f>
        <v>0</v>
      </c>
      <c r="P151" s="202"/>
      <c r="U151" s="45"/>
    </row>
    <row r="152" spans="2:21" hidden="1" outlineLevel="1">
      <c r="B152" s="130"/>
      <c r="C152" s="137" t="str">
        <f>'BNB-System'!C148</f>
        <v>Luftschallschutz gegen Außenlärm</v>
      </c>
      <c r="D152" s="714">
        <f>'BNB-System'!D148</f>
        <v>20</v>
      </c>
      <c r="E152" s="415"/>
      <c r="F152" s="61"/>
      <c r="G152" s="349"/>
      <c r="H152" s="329"/>
      <c r="I152" s="329"/>
      <c r="J152" s="329"/>
      <c r="K152" s="814"/>
      <c r="L152" s="329"/>
      <c r="M152" s="179"/>
      <c r="N152" s="329">
        <f>'BNB-System'!H148</f>
        <v>0</v>
      </c>
      <c r="O152" s="563"/>
      <c r="P152" s="262"/>
      <c r="U152" s="45"/>
    </row>
    <row r="153" spans="2:21" ht="15.75" hidden="1" customHeight="1" outlineLevel="1">
      <c r="B153" s="130"/>
      <c r="C153" s="137" t="str">
        <f>'BNB-System'!C149</f>
        <v>Luftschallschutz gegenüber fremden und eigenen Arbeitsbereichen</v>
      </c>
      <c r="D153" s="714">
        <f>'BNB-System'!D149</f>
        <v>30</v>
      </c>
      <c r="E153" s="415"/>
      <c r="F153" s="61"/>
      <c r="G153" s="349"/>
      <c r="H153" s="329"/>
      <c r="I153" s="329"/>
      <c r="J153" s="329"/>
      <c r="K153" s="814"/>
      <c r="L153" s="329"/>
      <c r="M153" s="179"/>
      <c r="N153" s="329">
        <f>'BNB-System'!H149</f>
        <v>0</v>
      </c>
      <c r="O153" s="563"/>
      <c r="P153" s="262"/>
      <c r="U153" s="45"/>
    </row>
    <row r="154" spans="2:21" ht="15" hidden="1" customHeight="1" outlineLevel="1">
      <c r="B154" s="130"/>
      <c r="C154" s="137" t="str">
        <f>'BNB-System'!C150</f>
        <v>Trittschallschutz gegenüber fremden und eigenen Arbeitsbereichen</v>
      </c>
      <c r="D154" s="714">
        <f>'BNB-System'!D150</f>
        <v>30</v>
      </c>
      <c r="E154" s="415"/>
      <c r="F154" s="61"/>
      <c r="G154" s="349"/>
      <c r="H154" s="329"/>
      <c r="I154" s="329"/>
      <c r="J154" s="329"/>
      <c r="K154" s="814"/>
      <c r="L154" s="329"/>
      <c r="M154" s="179"/>
      <c r="N154" s="329">
        <f>'BNB-System'!H150</f>
        <v>0</v>
      </c>
      <c r="O154" s="563"/>
      <c r="P154" s="262"/>
      <c r="U154" s="45"/>
    </row>
    <row r="155" spans="2:21" ht="15.75" hidden="1" customHeight="1" outlineLevel="1">
      <c r="B155" s="133"/>
      <c r="C155" s="137" t="str">
        <f>'BNB-System'!C151</f>
        <v>Schallschutz gegenüber haustechnischen Anlagen</v>
      </c>
      <c r="D155" s="715">
        <f>'BNB-System'!D151</f>
        <v>20</v>
      </c>
      <c r="E155" s="415"/>
      <c r="F155" s="61"/>
      <c r="G155" s="359"/>
      <c r="H155" s="358"/>
      <c r="I155" s="358"/>
      <c r="J155" s="358"/>
      <c r="K155" s="825"/>
      <c r="L155" s="358"/>
      <c r="M155" s="179"/>
      <c r="N155" s="358">
        <f>'BNB-System'!H151</f>
        <v>0</v>
      </c>
      <c r="O155" s="574"/>
      <c r="P155" s="262"/>
      <c r="U155" s="45"/>
    </row>
    <row r="156" spans="2:21" collapsed="1">
      <c r="B156" s="57" t="str">
        <f>'BNB-System'!B152</f>
        <v xml:space="preserve"> 4.1.2</v>
      </c>
      <c r="C156" s="379" t="str">
        <f>'BNB-System'!C152</f>
        <v xml:space="preserve">Wärme- und Tauwasserschutz </v>
      </c>
      <c r="D156" s="202">
        <f>'BNB-System'!D152</f>
        <v>100</v>
      </c>
      <c r="E156" s="403">
        <f>'BNB-System'!G152</f>
        <v>4.5000000000000005E-2</v>
      </c>
      <c r="F156" s="398"/>
      <c r="G156" s="538">
        <f>SUM(G157:G162)</f>
        <v>0</v>
      </c>
      <c r="H156" s="491"/>
      <c r="I156" s="491"/>
      <c r="J156" s="491"/>
      <c r="K156" s="820"/>
      <c r="L156" s="491"/>
      <c r="M156" s="179"/>
      <c r="N156" s="491">
        <f>'BNB-System'!H152</f>
        <v>200</v>
      </c>
      <c r="O156" s="559">
        <f t="shared" ref="O156" si="16">IF(ISNUMBER(E156*G156/100),E156*G156/100,0)</f>
        <v>0</v>
      </c>
      <c r="P156" s="202"/>
      <c r="U156" s="45"/>
    </row>
    <row r="157" spans="2:21" ht="15" hidden="1" customHeight="1" outlineLevel="1">
      <c r="B157" s="130"/>
      <c r="C157" s="137" t="str">
        <f>'BNB-System'!C153</f>
        <v>Mittlere Wärmeduchgangskoeffizienten</v>
      </c>
      <c r="D157" s="714">
        <f>'BNB-System'!D153</f>
        <v>30</v>
      </c>
      <c r="E157" s="415"/>
      <c r="F157" s="131"/>
      <c r="G157" s="349"/>
      <c r="H157" s="329"/>
      <c r="I157" s="329"/>
      <c r="J157" s="329"/>
      <c r="K157" s="814"/>
      <c r="L157" s="329"/>
      <c r="M157" s="179"/>
      <c r="N157" s="329">
        <f>'BNB-System'!H153</f>
        <v>0</v>
      </c>
      <c r="O157" s="563"/>
      <c r="P157" s="262"/>
      <c r="U157" s="45"/>
    </row>
    <row r="158" spans="2:21" ht="15" hidden="1" customHeight="1" outlineLevel="1">
      <c r="B158" s="130"/>
      <c r="C158" s="137" t="str">
        <f>'BNB-System'!C154</f>
        <v>Wärmebrückenzuschlag</v>
      </c>
      <c r="D158" s="714">
        <f>'BNB-System'!D154</f>
        <v>15</v>
      </c>
      <c r="E158" s="406"/>
      <c r="F158" s="131"/>
      <c r="G158" s="349"/>
      <c r="H158" s="329"/>
      <c r="I158" s="329"/>
      <c r="J158" s="329"/>
      <c r="K158" s="814"/>
      <c r="L158" s="329"/>
      <c r="M158" s="179"/>
      <c r="N158" s="329">
        <f>'BNB-System'!H154</f>
        <v>0</v>
      </c>
      <c r="O158" s="563"/>
      <c r="P158" s="262"/>
      <c r="U158" s="45"/>
    </row>
    <row r="159" spans="2:21" ht="15" hidden="1" customHeight="1" outlineLevel="1" collapsed="1">
      <c r="B159" s="130"/>
      <c r="C159" s="137" t="str">
        <f>'BNB-System'!C155</f>
        <v>Klassen der Luftdurchlässigkeit (Fugendurchlässigkeit)</v>
      </c>
      <c r="D159" s="714">
        <f>'BNB-System'!D155</f>
        <v>15</v>
      </c>
      <c r="E159" s="415"/>
      <c r="F159" s="131"/>
      <c r="G159" s="349"/>
      <c r="H159" s="329"/>
      <c r="I159" s="329"/>
      <c r="J159" s="329"/>
      <c r="K159" s="814"/>
      <c r="L159" s="329"/>
      <c r="M159" s="179"/>
      <c r="N159" s="329">
        <f>'BNB-System'!H155</f>
        <v>0</v>
      </c>
      <c r="O159" s="563"/>
      <c r="P159" s="262"/>
      <c r="U159" s="45"/>
    </row>
    <row r="160" spans="2:21" ht="15" hidden="1" customHeight="1" outlineLevel="1">
      <c r="B160" s="130"/>
      <c r="C160" s="137" t="str">
        <f>'BNB-System'!C156</f>
        <v>Tauwasserbildung</v>
      </c>
      <c r="D160" s="714">
        <f>'BNB-System'!D156</f>
        <v>10</v>
      </c>
      <c r="E160" s="406"/>
      <c r="F160" s="131"/>
      <c r="G160" s="349"/>
      <c r="H160" s="329"/>
      <c r="I160" s="329"/>
      <c r="J160" s="329"/>
      <c r="K160" s="814"/>
      <c r="L160" s="329"/>
      <c r="M160" s="179"/>
      <c r="N160" s="329">
        <f>'BNB-System'!H156</f>
        <v>0</v>
      </c>
      <c r="O160" s="563"/>
      <c r="P160" s="262"/>
      <c r="U160" s="45"/>
    </row>
    <row r="161" spans="2:21" ht="15" hidden="1" customHeight="1" outlineLevel="1">
      <c r="B161" s="130"/>
      <c r="C161" s="137" t="str">
        <f>'BNB-System'!C157</f>
        <v>Luftwechsel</v>
      </c>
      <c r="D161" s="714">
        <f>'BNB-System'!D157</f>
        <v>15</v>
      </c>
      <c r="E161" s="405"/>
      <c r="F161" s="255"/>
      <c r="G161" s="349"/>
      <c r="H161" s="329"/>
      <c r="I161" s="329"/>
      <c r="J161" s="329"/>
      <c r="K161" s="814"/>
      <c r="L161" s="329"/>
      <c r="M161" s="179"/>
      <c r="N161" s="329">
        <f>'BNB-System'!H157</f>
        <v>0</v>
      </c>
      <c r="O161" s="563"/>
      <c r="P161" s="262"/>
      <c r="U161" s="45"/>
    </row>
    <row r="162" spans="2:21" ht="15" hidden="1" customHeight="1" outlineLevel="1">
      <c r="B162" s="133"/>
      <c r="C162" s="137" t="str">
        <f>'BNB-System'!C158</f>
        <v>Sonneneintragswert</v>
      </c>
      <c r="D162" s="714">
        <f>'BNB-System'!D158</f>
        <v>15</v>
      </c>
      <c r="E162" s="415"/>
      <c r="F162" s="131"/>
      <c r="G162" s="349"/>
      <c r="H162" s="329"/>
      <c r="I162" s="329"/>
      <c r="J162" s="329"/>
      <c r="K162" s="814"/>
      <c r="L162" s="329"/>
      <c r="M162" s="179"/>
      <c r="N162" s="329">
        <f>'BNB-System'!H158</f>
        <v>0</v>
      </c>
      <c r="O162" s="563"/>
      <c r="P162" s="262"/>
      <c r="U162" s="45"/>
    </row>
    <row r="163" spans="2:21" collapsed="1">
      <c r="B163" s="57" t="str">
        <f>'BNB-System'!B159</f>
        <v xml:space="preserve"> 4.1.3</v>
      </c>
      <c r="C163" s="379" t="str">
        <f>'BNB-System'!C159</f>
        <v>Reinigungs- und Instandhaltungsfreundlichkeit</v>
      </c>
      <c r="D163" s="202">
        <f>'BNB-System'!D159</f>
        <v>100</v>
      </c>
      <c r="E163" s="403">
        <f>'BNB-System'!G159</f>
        <v>4.5000000000000005E-2</v>
      </c>
      <c r="F163" s="295"/>
      <c r="G163" s="538">
        <f>SUM(G164:G172)</f>
        <v>0</v>
      </c>
      <c r="H163" s="491"/>
      <c r="I163" s="491"/>
      <c r="J163" s="491"/>
      <c r="K163" s="820"/>
      <c r="L163" s="491"/>
      <c r="M163" s="179"/>
      <c r="N163" s="491">
        <f>'BNB-System'!H159</f>
        <v>200</v>
      </c>
      <c r="O163" s="559">
        <f t="shared" ref="O163" si="17">IF(ISNUMBER(E163*G163/100),E163*G163/100,0)</f>
        <v>0</v>
      </c>
      <c r="P163" s="202"/>
      <c r="U163" s="45"/>
    </row>
    <row r="164" spans="2:21" ht="15" hidden="1" customHeight="1" outlineLevel="1">
      <c r="B164" s="391"/>
      <c r="C164" s="137" t="str">
        <f>'BNB-System'!C160</f>
        <v>Tragkonstruktion</v>
      </c>
      <c r="D164" s="714">
        <f>'BNB-System'!D160</f>
        <v>15</v>
      </c>
      <c r="E164" s="415"/>
      <c r="F164" s="131"/>
      <c r="G164" s="349"/>
      <c r="H164" s="329"/>
      <c r="I164" s="329"/>
      <c r="J164" s="329"/>
      <c r="K164" s="814"/>
      <c r="L164" s="329"/>
      <c r="M164" s="179"/>
      <c r="N164" s="329">
        <f>'BNB-System'!H160</f>
        <v>0</v>
      </c>
      <c r="O164" s="563"/>
      <c r="P164" s="262"/>
      <c r="U164" s="45"/>
    </row>
    <row r="165" spans="2:21" ht="15" hidden="1" customHeight="1" outlineLevel="1" collapsed="1">
      <c r="B165" s="391"/>
      <c r="C165" s="137" t="str">
        <f>'BNB-System'!C161</f>
        <v>Zugänglichkeit der Außenglasflächen</v>
      </c>
      <c r="D165" s="714">
        <f>'BNB-System'!D161</f>
        <v>15</v>
      </c>
      <c r="E165" s="406"/>
      <c r="F165" s="131"/>
      <c r="G165" s="349"/>
      <c r="H165" s="329"/>
      <c r="I165" s="329"/>
      <c r="J165" s="329"/>
      <c r="K165" s="814"/>
      <c r="L165" s="329"/>
      <c r="M165" s="179"/>
      <c r="N165" s="329">
        <f>'BNB-System'!H161</f>
        <v>0</v>
      </c>
      <c r="O165" s="563"/>
      <c r="P165" s="262"/>
      <c r="U165" s="45"/>
    </row>
    <row r="166" spans="2:21" ht="15" hidden="1" customHeight="1" outlineLevel="1">
      <c r="B166" s="391"/>
      <c r="C166" s="137" t="str">
        <f>'BNB-System'!C162</f>
        <v>Außenbauteile</v>
      </c>
      <c r="D166" s="714">
        <f>'BNB-System'!D162</f>
        <v>9</v>
      </c>
      <c r="E166" s="415"/>
      <c r="F166" s="131"/>
      <c r="G166" s="349"/>
      <c r="H166" s="329"/>
      <c r="I166" s="329"/>
      <c r="J166" s="329"/>
      <c r="K166" s="814"/>
      <c r="L166" s="329"/>
      <c r="M166" s="179"/>
      <c r="N166" s="329">
        <f>'BNB-System'!H162</f>
        <v>0</v>
      </c>
      <c r="O166" s="563"/>
      <c r="P166" s="262"/>
      <c r="U166" s="45"/>
    </row>
    <row r="167" spans="2:21" ht="15" hidden="1" customHeight="1" outlineLevel="1">
      <c r="B167" s="391"/>
      <c r="C167" s="137" t="str">
        <f>'BNB-System'!C163</f>
        <v>Bodenbelag</v>
      </c>
      <c r="D167" s="714">
        <f>'BNB-System'!D163</f>
        <v>9</v>
      </c>
      <c r="E167" s="406"/>
      <c r="F167" s="131"/>
      <c r="G167" s="349"/>
      <c r="H167" s="329"/>
      <c r="I167" s="329"/>
      <c r="J167" s="329"/>
      <c r="K167" s="814"/>
      <c r="L167" s="329"/>
      <c r="M167" s="179"/>
      <c r="N167" s="329">
        <f>'BNB-System'!H163</f>
        <v>0</v>
      </c>
      <c r="O167" s="563"/>
      <c r="P167" s="262"/>
      <c r="U167" s="45"/>
    </row>
    <row r="168" spans="2:21" ht="15" hidden="1" customHeight="1" outlineLevel="1">
      <c r="B168" s="391"/>
      <c r="C168" s="137" t="str">
        <f>'BNB-System'!C164</f>
        <v>Schmutzfangzone</v>
      </c>
      <c r="D168" s="714">
        <f>'BNB-System'!D164</f>
        <v>9</v>
      </c>
      <c r="E168" s="405"/>
      <c r="F168" s="255"/>
      <c r="G168" s="349"/>
      <c r="H168" s="329"/>
      <c r="I168" s="329"/>
      <c r="J168" s="329"/>
      <c r="K168" s="814"/>
      <c r="L168" s="329"/>
      <c r="M168" s="179"/>
      <c r="N168" s="329">
        <f>'BNB-System'!H164</f>
        <v>0</v>
      </c>
      <c r="O168" s="563"/>
      <c r="P168" s="262"/>
      <c r="U168" s="45"/>
    </row>
    <row r="169" spans="2:21" ht="15" hidden="1" customHeight="1" outlineLevel="1">
      <c r="B169" s="391"/>
      <c r="C169" s="137" t="str">
        <f>'BNB-System'!C165</f>
        <v>Fußbodenleisten</v>
      </c>
      <c r="D169" s="714">
        <f>'BNB-System'!D165</f>
        <v>9</v>
      </c>
      <c r="E169" s="415"/>
      <c r="F169" s="131"/>
      <c r="G169" s="349"/>
      <c r="H169" s="329"/>
      <c r="I169" s="329"/>
      <c r="J169" s="329"/>
      <c r="K169" s="814"/>
      <c r="L169" s="329"/>
      <c r="M169" s="179"/>
      <c r="N169" s="329">
        <f>'BNB-System'!H165</f>
        <v>0</v>
      </c>
      <c r="O169" s="563"/>
      <c r="P169" s="262"/>
      <c r="U169" s="45"/>
    </row>
    <row r="170" spans="2:21" ht="15" hidden="1" customHeight="1" outlineLevel="1">
      <c r="B170" s="391"/>
      <c r="C170" s="137" t="str">
        <f>'BNB-System'!C166</f>
        <v>Hindernisfreie Grundrissgestaltung</v>
      </c>
      <c r="D170" s="714">
        <f>'BNB-System'!D166</f>
        <v>9</v>
      </c>
      <c r="E170" s="415"/>
      <c r="F170" s="131"/>
      <c r="G170" s="349"/>
      <c r="H170" s="329"/>
      <c r="I170" s="329"/>
      <c r="J170" s="329"/>
      <c r="K170" s="814"/>
      <c r="L170" s="329"/>
      <c r="M170" s="179"/>
      <c r="N170" s="329">
        <f>'BNB-System'!H166</f>
        <v>0</v>
      </c>
      <c r="O170" s="563"/>
      <c r="P170" s="262"/>
      <c r="U170" s="45"/>
    </row>
    <row r="171" spans="2:21" ht="15" hidden="1" customHeight="1" outlineLevel="1">
      <c r="B171" s="391"/>
      <c r="C171" s="137" t="str">
        <f>'BNB-System'!C167</f>
        <v>Einbauten</v>
      </c>
      <c r="D171" s="714">
        <f>'BNB-System'!D167</f>
        <v>10</v>
      </c>
      <c r="E171" s="415"/>
      <c r="F171" s="131"/>
      <c r="G171" s="349"/>
      <c r="H171" s="329"/>
      <c r="I171" s="329"/>
      <c r="J171" s="329"/>
      <c r="K171" s="814"/>
      <c r="L171" s="329"/>
      <c r="M171" s="179"/>
      <c r="N171" s="329">
        <f>'BNB-System'!H167</f>
        <v>0</v>
      </c>
      <c r="O171" s="563"/>
      <c r="P171" s="262"/>
      <c r="U171" s="45"/>
    </row>
    <row r="172" spans="2:21" ht="24" hidden="1" customHeight="1" outlineLevel="1">
      <c r="B172" s="391"/>
      <c r="C172" s="137" t="str">
        <f>'BNB-System'!C168</f>
        <v xml:space="preserve">Zugänglichkeit der Innenglasflächen </v>
      </c>
      <c r="D172" s="714">
        <f>'BNB-System'!D168</f>
        <v>15</v>
      </c>
      <c r="E172" s="415"/>
      <c r="F172" s="131"/>
      <c r="G172" s="349"/>
      <c r="H172" s="329"/>
      <c r="I172" s="329"/>
      <c r="J172" s="329"/>
      <c r="K172" s="814"/>
      <c r="L172" s="329"/>
      <c r="M172" s="179"/>
      <c r="N172" s="329">
        <f>'BNB-System'!H168</f>
        <v>0</v>
      </c>
      <c r="O172" s="563"/>
      <c r="P172" s="262"/>
      <c r="U172" s="45"/>
    </row>
    <row r="173" spans="2:21" collapsed="1">
      <c r="B173" s="46" t="str">
        <f>'BNB-System'!B169</f>
        <v xml:space="preserve"> 4.1.4</v>
      </c>
      <c r="C173" s="379" t="str">
        <f>'BNB-System'!C169</f>
        <v>Rückbau, Trennung und Verwertung</v>
      </c>
      <c r="D173" s="717">
        <f>'BNB-System'!D169</f>
        <v>100</v>
      </c>
      <c r="E173" s="420">
        <f>'BNB-System'!G169</f>
        <v>4.5000000000000005E-2</v>
      </c>
      <c r="F173" s="295"/>
      <c r="G173" s="352"/>
      <c r="H173" s="326"/>
      <c r="I173" s="326"/>
      <c r="J173" s="326"/>
      <c r="K173" s="810"/>
      <c r="L173" s="326"/>
      <c r="M173" s="179"/>
      <c r="N173" s="326">
        <f>'BNB-System'!H169</f>
        <v>200</v>
      </c>
      <c r="O173" s="559">
        <f t="shared" ref="O173:O174" si="18">IF(ISNUMBER(E173*G173/100),E173*G173/100,0)</f>
        <v>0</v>
      </c>
      <c r="P173" s="293"/>
      <c r="U173" s="45"/>
    </row>
    <row r="174" spans="2:21">
      <c r="B174" s="57" t="str">
        <f>'BNB-System'!B170</f>
        <v xml:space="preserve"> 4.1.5</v>
      </c>
      <c r="C174" s="379" t="str">
        <f>'BNB-System'!C170</f>
        <v>Widerstandsfähigkeit gegen Naturgefahren</v>
      </c>
      <c r="D174" s="718">
        <f>'BNB-System'!D170</f>
        <v>100</v>
      </c>
      <c r="E174" s="421">
        <f>'BNB-System'!G170</f>
        <v>2.2500000000000003E-2</v>
      </c>
      <c r="F174" s="396"/>
      <c r="G174" s="353"/>
      <c r="H174" s="327"/>
      <c r="I174" s="327"/>
      <c r="J174" s="327"/>
      <c r="K174" s="809"/>
      <c r="L174" s="327"/>
      <c r="M174" s="179"/>
      <c r="N174" s="327">
        <f>'BNB-System'!H170</f>
        <v>100</v>
      </c>
      <c r="O174" s="559">
        <f t="shared" si="18"/>
        <v>0</v>
      </c>
      <c r="P174" s="294"/>
      <c r="U174" s="45"/>
    </row>
    <row r="175" spans="2:21" ht="15" thickBot="1">
      <c r="B175" s="51" t="str">
        <f>'BNB-System'!B171</f>
        <v xml:space="preserve"> 4.1.6</v>
      </c>
      <c r="C175" s="380" t="str">
        <f>'BNB-System'!C171</f>
        <v>Bedienungs- und Instandhaltungsfreundlichkeit der TGA</v>
      </c>
      <c r="D175" s="719">
        <f>'BNB-System'!D171</f>
        <v>100</v>
      </c>
      <c r="E175" s="541">
        <f>'BNB-System'!G171</f>
        <v>2.2500000000000003E-2</v>
      </c>
      <c r="F175" s="542"/>
      <c r="G175" s="536"/>
      <c r="H175" s="384"/>
      <c r="I175" s="384"/>
      <c r="J175" s="384"/>
      <c r="K175" s="833"/>
      <c r="L175" s="384"/>
      <c r="M175" s="302"/>
      <c r="N175" s="384">
        <f>'BNB-System'!H171</f>
        <v>100</v>
      </c>
      <c r="O175" s="559">
        <f t="shared" ref="O175" si="19">IF(ISNUMBER(E175*G175/100),E175*G175/100,0)</f>
        <v>0</v>
      </c>
      <c r="P175" s="300"/>
      <c r="U175" s="45"/>
    </row>
    <row r="176" spans="2:21" ht="15.75">
      <c r="B176" s="180"/>
      <c r="C176" s="181"/>
      <c r="D176" s="182"/>
      <c r="E176" s="422"/>
      <c r="F176" s="183"/>
      <c r="G176" s="182"/>
      <c r="H176" s="500"/>
      <c r="I176" s="500"/>
      <c r="J176" s="500"/>
      <c r="K176" s="834"/>
      <c r="L176" s="500"/>
      <c r="M176" s="186"/>
      <c r="N176" s="500">
        <f>'BNB-System'!H172</f>
        <v>0</v>
      </c>
      <c r="O176" s="583"/>
      <c r="P176" s="182"/>
      <c r="U176" s="45"/>
    </row>
    <row r="177" spans="2:21" ht="15.75">
      <c r="B177" s="180" t="str">
        <f>'BNB-System'!B173</f>
        <v>Prozessqualität</v>
      </c>
      <c r="C177" s="181"/>
      <c r="D177" s="182"/>
      <c r="E177" s="547">
        <f>'BNB-System'!G173</f>
        <v>0.1</v>
      </c>
      <c r="F177" s="183"/>
      <c r="G177" s="547">
        <f>G180*(E180/100)+G184*(E184/100)+G190*(E190/100)+G206*(E206/100)+G207*(E207/100)+G213*(E213/100)+G218*(E218/100)+G221*(E221/100)</f>
        <v>0</v>
      </c>
      <c r="H177" s="500"/>
      <c r="I177" s="500"/>
      <c r="J177" s="500"/>
      <c r="K177" s="834"/>
      <c r="L177" s="500"/>
      <c r="M177" s="186"/>
      <c r="N177" s="500">
        <f>'BNB-System'!H173</f>
        <v>2100</v>
      </c>
      <c r="O177" s="583"/>
      <c r="P177" s="182"/>
      <c r="U177" s="45"/>
    </row>
    <row r="178" spans="2:21" ht="16.5" thickBot="1">
      <c r="B178" s="187"/>
      <c r="C178" s="188"/>
      <c r="D178" s="189"/>
      <c r="E178" s="423"/>
      <c r="F178" s="190"/>
      <c r="G178" s="189"/>
      <c r="H178" s="501"/>
      <c r="I178" s="501"/>
      <c r="J178" s="501"/>
      <c r="K178" s="835"/>
      <c r="L178" s="501"/>
      <c r="M178" s="186"/>
      <c r="N178" s="501">
        <f>'BNB-System'!H174</f>
        <v>0</v>
      </c>
      <c r="O178" s="584"/>
      <c r="P178" s="189"/>
      <c r="U178" s="45"/>
    </row>
    <row r="179" spans="2:21" ht="15" thickBot="1">
      <c r="B179" s="193"/>
      <c r="C179" s="194" t="str">
        <f>'BNB-System'!C175</f>
        <v>Planung</v>
      </c>
      <c r="D179" s="195"/>
      <c r="E179" s="424"/>
      <c r="F179" s="196"/>
      <c r="G179" s="803"/>
      <c r="H179" s="512"/>
      <c r="I179" s="512"/>
      <c r="J179" s="512"/>
      <c r="K179" s="836"/>
      <c r="L179" s="512"/>
      <c r="M179" s="198"/>
      <c r="N179" s="512">
        <f>'BNB-System'!H175</f>
        <v>0</v>
      </c>
      <c r="O179" s="585"/>
      <c r="P179" s="195"/>
      <c r="U179" s="45"/>
    </row>
    <row r="180" spans="2:21">
      <c r="B180" s="57" t="str">
        <f>'BNB-System'!B176</f>
        <v xml:space="preserve"> 5.1.1</v>
      </c>
      <c r="C180" s="379" t="str">
        <f>'BNB-System'!C176</f>
        <v>Projektvorbereitung</v>
      </c>
      <c r="D180" s="202">
        <f>'BNB-System'!D176</f>
        <v>100</v>
      </c>
      <c r="E180" s="403">
        <f>'BNB-System'!G176</f>
        <v>1.4285714285714285E-2</v>
      </c>
      <c r="F180" s="255"/>
      <c r="G180" s="538">
        <f>SUM(G181:G183)</f>
        <v>0</v>
      </c>
      <c r="H180" s="491"/>
      <c r="I180" s="491"/>
      <c r="J180" s="491"/>
      <c r="K180" s="820"/>
      <c r="L180" s="491"/>
      <c r="M180" s="199"/>
      <c r="N180" s="491">
        <f>'BNB-System'!H176</f>
        <v>300</v>
      </c>
      <c r="O180" s="559">
        <f t="shared" ref="O180" si="20">IF(ISNUMBER(E180*G180/100),E180*G180/100,0)</f>
        <v>0</v>
      </c>
      <c r="P180" s="202"/>
      <c r="U180" s="45"/>
    </row>
    <row r="181" spans="2:21" hidden="1" outlineLevel="1">
      <c r="B181" s="130"/>
      <c r="C181" s="137" t="str">
        <f>'BNB-System'!C177</f>
        <v>Bedarfsplanung oder vergleichbare Planung</v>
      </c>
      <c r="D181" s="714">
        <f>'BNB-System'!D177</f>
        <v>35</v>
      </c>
      <c r="E181" s="415"/>
      <c r="F181" s="131"/>
      <c r="G181" s="349"/>
      <c r="H181" s="329"/>
      <c r="I181" s="329"/>
      <c r="J181" s="329"/>
      <c r="K181" s="814"/>
      <c r="L181" s="329"/>
      <c r="M181" s="199"/>
      <c r="N181" s="329">
        <f>'BNB-System'!H177</f>
        <v>0</v>
      </c>
      <c r="O181" s="563"/>
      <c r="P181" s="262"/>
      <c r="U181" s="45"/>
    </row>
    <row r="182" spans="2:21" hidden="1" outlineLevel="1">
      <c r="B182" s="130"/>
      <c r="C182" s="137" t="str">
        <f>'BNB-System'!C178</f>
        <v>Zielvereinbarung</v>
      </c>
      <c r="D182" s="714">
        <f>'BNB-System'!D178</f>
        <v>35</v>
      </c>
      <c r="E182" s="415"/>
      <c r="F182" s="131"/>
      <c r="G182" s="349"/>
      <c r="H182" s="329"/>
      <c r="I182" s="329"/>
      <c r="J182" s="329"/>
      <c r="K182" s="814"/>
      <c r="L182" s="329"/>
      <c r="M182" s="199"/>
      <c r="N182" s="329">
        <f>'BNB-System'!H178</f>
        <v>0</v>
      </c>
      <c r="O182" s="563"/>
      <c r="P182" s="262"/>
      <c r="U182" s="45"/>
    </row>
    <row r="183" spans="2:21" hidden="1" outlineLevel="1">
      <c r="B183" s="133"/>
      <c r="C183" s="137" t="str">
        <f>'BNB-System'!C179</f>
        <v>Architektenwettbewerb</v>
      </c>
      <c r="D183" s="714">
        <f>'BNB-System'!D179</f>
        <v>30</v>
      </c>
      <c r="E183" s="416"/>
      <c r="F183" s="134"/>
      <c r="G183" s="349"/>
      <c r="H183" s="329"/>
      <c r="I183" s="329"/>
      <c r="J183" s="329"/>
      <c r="K183" s="814"/>
      <c r="L183" s="329"/>
      <c r="M183" s="199"/>
      <c r="N183" s="329">
        <f>'BNB-System'!H179</f>
        <v>0</v>
      </c>
      <c r="O183" s="563"/>
      <c r="P183" s="262"/>
      <c r="U183" s="45"/>
    </row>
    <row r="184" spans="2:21" collapsed="1">
      <c r="B184" s="57" t="str">
        <f>'BNB-System'!B180</f>
        <v xml:space="preserve"> 5.1.2</v>
      </c>
      <c r="C184" s="379" t="str">
        <f>'BNB-System'!C180</f>
        <v>Integrale Planung</v>
      </c>
      <c r="D184" s="202">
        <f>'BNB-System'!D180</f>
        <v>100</v>
      </c>
      <c r="E184" s="403">
        <f>'BNB-System'!G180</f>
        <v>1.4285714285714285E-2</v>
      </c>
      <c r="F184" s="254"/>
      <c r="G184" s="538">
        <f>SUM(G185:G189)</f>
        <v>0</v>
      </c>
      <c r="H184" s="491"/>
      <c r="I184" s="491"/>
      <c r="J184" s="491"/>
      <c r="K184" s="820"/>
      <c r="L184" s="491"/>
      <c r="M184" s="199"/>
      <c r="N184" s="491">
        <f>'BNB-System'!H180</f>
        <v>300</v>
      </c>
      <c r="O184" s="559">
        <f t="shared" ref="O184" si="21">IF(ISNUMBER(E184*G184/100),E184*G184/100,0)</f>
        <v>0</v>
      </c>
      <c r="P184" s="202"/>
      <c r="U184" s="45"/>
    </row>
    <row r="185" spans="2:21" hidden="1" outlineLevel="1">
      <c r="B185" s="130"/>
      <c r="C185" s="137" t="str">
        <f>'BNB-System'!C181</f>
        <v>Integrales Planungsteam</v>
      </c>
      <c r="D185" s="714">
        <f>'BNB-System'!D181</f>
        <v>30</v>
      </c>
      <c r="E185" s="415"/>
      <c r="F185" s="131"/>
      <c r="G185" s="349"/>
      <c r="H185" s="329"/>
      <c r="I185" s="329"/>
      <c r="J185" s="329"/>
      <c r="K185" s="814"/>
      <c r="L185" s="329"/>
      <c r="M185" s="199"/>
      <c r="N185" s="329">
        <f>'BNB-System'!H181</f>
        <v>0</v>
      </c>
      <c r="O185" s="563"/>
      <c r="P185" s="262"/>
      <c r="U185" s="45"/>
    </row>
    <row r="186" spans="2:21" hidden="1" outlineLevel="1">
      <c r="B186" s="130"/>
      <c r="C186" s="137" t="str">
        <f>'BNB-System'!C182</f>
        <v>Qualifikation des Planungsteams</v>
      </c>
      <c r="D186" s="714">
        <f>'BNB-System'!D182</f>
        <v>20</v>
      </c>
      <c r="E186" s="415"/>
      <c r="F186" s="131"/>
      <c r="G186" s="349"/>
      <c r="H186" s="329"/>
      <c r="I186" s="329"/>
      <c r="J186" s="329"/>
      <c r="K186" s="814"/>
      <c r="L186" s="329"/>
      <c r="M186" s="199"/>
      <c r="N186" s="329">
        <f>'BNB-System'!H182</f>
        <v>0</v>
      </c>
      <c r="O186" s="563"/>
      <c r="P186" s="262"/>
      <c r="U186" s="45"/>
    </row>
    <row r="187" spans="2:21" hidden="1" outlineLevel="1">
      <c r="B187" s="130"/>
      <c r="C187" s="137" t="str">
        <f>'BNB-System'!C183</f>
        <v>Integraler Planungsprozess</v>
      </c>
      <c r="D187" s="714">
        <f>'BNB-System'!D183</f>
        <v>20</v>
      </c>
      <c r="E187" s="415"/>
      <c r="F187" s="131"/>
      <c r="G187" s="349"/>
      <c r="H187" s="329"/>
      <c r="I187" s="329"/>
      <c r="J187" s="329"/>
      <c r="K187" s="814"/>
      <c r="L187" s="329"/>
      <c r="M187" s="199"/>
      <c r="N187" s="329">
        <f>'BNB-System'!H183</f>
        <v>0</v>
      </c>
      <c r="O187" s="563"/>
      <c r="P187" s="262"/>
      <c r="U187" s="45"/>
    </row>
    <row r="188" spans="2:21" hidden="1" outlineLevel="1">
      <c r="B188" s="130"/>
      <c r="C188" s="137" t="str">
        <f>'BNB-System'!C184</f>
        <v>Nutzerbeteiligung</v>
      </c>
      <c r="D188" s="714">
        <f>'BNB-System'!D184</f>
        <v>20</v>
      </c>
      <c r="E188" s="415"/>
      <c r="F188" s="131"/>
      <c r="G188" s="349"/>
      <c r="H188" s="329"/>
      <c r="I188" s="329"/>
      <c r="J188" s="329"/>
      <c r="K188" s="814"/>
      <c r="L188" s="329"/>
      <c r="M188" s="199"/>
      <c r="N188" s="329">
        <f>'BNB-System'!H184</f>
        <v>0</v>
      </c>
      <c r="O188" s="563"/>
      <c r="P188" s="262"/>
      <c r="U188" s="45"/>
    </row>
    <row r="189" spans="2:21" hidden="1" outlineLevel="1">
      <c r="B189" s="133"/>
      <c r="C189" s="137" t="str">
        <f>'BNB-System'!C185</f>
        <v>Öffentlichkeitsbeteiligung</v>
      </c>
      <c r="D189" s="714">
        <f>'BNB-System'!D185</f>
        <v>10</v>
      </c>
      <c r="E189" s="416"/>
      <c r="F189" s="134"/>
      <c r="G189" s="349"/>
      <c r="H189" s="329"/>
      <c r="I189" s="329"/>
      <c r="J189" s="329"/>
      <c r="K189" s="814"/>
      <c r="L189" s="329"/>
      <c r="M189" s="199"/>
      <c r="N189" s="329">
        <f>'BNB-System'!H185</f>
        <v>0</v>
      </c>
      <c r="O189" s="563"/>
      <c r="P189" s="262"/>
      <c r="U189" s="45"/>
    </row>
    <row r="190" spans="2:21" collapsed="1">
      <c r="B190" s="57" t="str">
        <f>'BNB-System'!B186</f>
        <v xml:space="preserve"> 5.1.3</v>
      </c>
      <c r="C190" s="379" t="str">
        <f>'BNB-System'!C186</f>
        <v>Komplexität und Optimierung der Planung</v>
      </c>
      <c r="D190" s="202">
        <f>'BNB-System'!D186</f>
        <v>100</v>
      </c>
      <c r="E190" s="403">
        <f>'BNB-System'!G186</f>
        <v>1.4285714285714285E-2</v>
      </c>
      <c r="F190" s="254"/>
      <c r="G190" s="538">
        <f>IF(SUM(G191:G205)&gt;100,100,SUM(G191:G205))</f>
        <v>0</v>
      </c>
      <c r="H190" s="491"/>
      <c r="I190" s="491"/>
      <c r="J190" s="491"/>
      <c r="K190" s="820"/>
      <c r="L190" s="491"/>
      <c r="M190" s="199"/>
      <c r="N190" s="491">
        <f>'BNB-System'!H186</f>
        <v>300</v>
      </c>
      <c r="O190" s="559">
        <f t="shared" ref="O190" si="22">IF(ISNUMBER(E190*G190/100),E190*G190/100,0)</f>
        <v>0</v>
      </c>
      <c r="P190" s="202"/>
      <c r="U190" s="45"/>
    </row>
    <row r="191" spans="2:21" hidden="1" outlineLevel="1">
      <c r="B191" s="130"/>
      <c r="C191" s="137" t="str">
        <f>'BNB-System'!C187</f>
        <v>SiGe-Plan</v>
      </c>
      <c r="D191" s="714">
        <f>'BNB-System'!D187</f>
        <v>10</v>
      </c>
      <c r="E191" s="415"/>
      <c r="F191" s="131"/>
      <c r="G191" s="349"/>
      <c r="H191" s="329"/>
      <c r="I191" s="329"/>
      <c r="J191" s="329"/>
      <c r="K191" s="814"/>
      <c r="L191" s="329"/>
      <c r="M191" s="199"/>
      <c r="N191" s="329">
        <f>'BNB-System'!H187</f>
        <v>0</v>
      </c>
      <c r="O191" s="563"/>
      <c r="P191" s="262"/>
      <c r="U191" s="45"/>
    </row>
    <row r="192" spans="2:21" hidden="1" outlineLevel="1">
      <c r="B192" s="130"/>
      <c r="C192" s="137" t="str">
        <f>'BNB-System'!C188</f>
        <v>Ver- und Entsiegelungskonzept</v>
      </c>
      <c r="D192" s="714">
        <f>'BNB-System'!D188</f>
        <v>10</v>
      </c>
      <c r="E192" s="415"/>
      <c r="F192" s="131"/>
      <c r="G192" s="349"/>
      <c r="H192" s="329"/>
      <c r="I192" s="329"/>
      <c r="J192" s="329"/>
      <c r="K192" s="814"/>
      <c r="L192" s="329"/>
      <c r="M192" s="199"/>
      <c r="N192" s="329">
        <f>'BNB-System'!H188</f>
        <v>0</v>
      </c>
      <c r="O192" s="563"/>
      <c r="P192" s="262"/>
      <c r="U192" s="45"/>
    </row>
    <row r="193" spans="2:21" hidden="1" outlineLevel="1">
      <c r="B193" s="130"/>
      <c r="C193" s="137" t="str">
        <f>'BNB-System'!C189</f>
        <v>Energiekonzept</v>
      </c>
      <c r="D193" s="714">
        <f>'BNB-System'!D189</f>
        <v>15</v>
      </c>
      <c r="E193" s="415"/>
      <c r="F193" s="131"/>
      <c r="G193" s="349"/>
      <c r="H193" s="329"/>
      <c r="I193" s="329"/>
      <c r="J193" s="329"/>
      <c r="K193" s="814"/>
      <c r="L193" s="329"/>
      <c r="M193" s="199"/>
      <c r="N193" s="329">
        <f>'BNB-System'!H189</f>
        <v>0</v>
      </c>
      <c r="O193" s="563"/>
      <c r="P193" s="262"/>
      <c r="U193" s="45"/>
    </row>
    <row r="194" spans="2:21" hidden="1" outlineLevel="1">
      <c r="B194" s="130"/>
      <c r="C194" s="137" t="str">
        <f>'BNB-System'!C190</f>
        <v>Mess- und Monitoringkonzept</v>
      </c>
      <c r="D194" s="714">
        <f>'BNB-System'!D190</f>
        <v>15</v>
      </c>
      <c r="E194" s="415"/>
      <c r="F194" s="131"/>
      <c r="G194" s="349"/>
      <c r="H194" s="329"/>
      <c r="I194" s="329"/>
      <c r="J194" s="329"/>
      <c r="K194" s="814"/>
      <c r="L194" s="329"/>
      <c r="M194" s="199"/>
      <c r="N194" s="329">
        <f>'BNB-System'!H190</f>
        <v>0</v>
      </c>
      <c r="O194" s="563"/>
      <c r="P194" s="262"/>
      <c r="U194" s="45"/>
    </row>
    <row r="195" spans="2:21" hidden="1" outlineLevel="1">
      <c r="B195" s="130"/>
      <c r="C195" s="137" t="str">
        <f>'BNB-System'!C191</f>
        <v>Wasserkonzept</v>
      </c>
      <c r="D195" s="714">
        <f>'BNB-System'!D191</f>
        <v>10</v>
      </c>
      <c r="E195" s="415"/>
      <c r="F195" s="131"/>
      <c r="G195" s="349"/>
      <c r="H195" s="329"/>
      <c r="I195" s="329"/>
      <c r="J195" s="329"/>
      <c r="K195" s="814"/>
      <c r="L195" s="329"/>
      <c r="M195" s="199"/>
      <c r="N195" s="329">
        <f>'BNB-System'!H191</f>
        <v>0</v>
      </c>
      <c r="O195" s="563"/>
      <c r="P195" s="262"/>
      <c r="U195" s="45"/>
    </row>
    <row r="196" spans="2:21" ht="24" hidden="1" outlineLevel="1">
      <c r="B196" s="130"/>
      <c r="C196" s="137" t="str">
        <f>'BNB-System'!C192</f>
        <v>Konzept zur Vermeidung von Umwelt- und Gesundheitsrisiken aus Bauprodukten</v>
      </c>
      <c r="D196" s="714">
        <f>'BNB-System'!D192</f>
        <v>10</v>
      </c>
      <c r="E196" s="415"/>
      <c r="F196" s="131"/>
      <c r="G196" s="349"/>
      <c r="H196" s="329"/>
      <c r="I196" s="329"/>
      <c r="J196" s="329"/>
      <c r="K196" s="814"/>
      <c r="L196" s="329"/>
      <c r="M196" s="199"/>
      <c r="N196" s="329">
        <f>'BNB-System'!H192</f>
        <v>0</v>
      </c>
      <c r="O196" s="563"/>
      <c r="P196" s="262"/>
      <c r="U196" s="45"/>
    </row>
    <row r="197" spans="2:21" hidden="1" outlineLevel="1">
      <c r="B197" s="130"/>
      <c r="C197" s="137" t="str">
        <f>'BNB-System'!C193</f>
        <v>Lüftungskonzept</v>
      </c>
      <c r="D197" s="714">
        <f>'BNB-System'!D193</f>
        <v>10</v>
      </c>
      <c r="E197" s="415"/>
      <c r="F197" s="131"/>
      <c r="G197" s="349"/>
      <c r="H197" s="329"/>
      <c r="I197" s="329"/>
      <c r="J197" s="329"/>
      <c r="K197" s="814"/>
      <c r="L197" s="329"/>
      <c r="M197" s="199"/>
      <c r="N197" s="329">
        <f>'BNB-System'!H193</f>
        <v>0</v>
      </c>
      <c r="O197" s="563"/>
      <c r="P197" s="262"/>
      <c r="U197" s="45"/>
    </row>
    <row r="198" spans="2:21" hidden="1" outlineLevel="1">
      <c r="B198" s="130"/>
      <c r="C198" s="137" t="str">
        <f>'BNB-System'!C194</f>
        <v>Abfallkonzept / Wertstoffkonzept</v>
      </c>
      <c r="D198" s="714">
        <f>'BNB-System'!D194</f>
        <v>5</v>
      </c>
      <c r="E198" s="415"/>
      <c r="F198" s="131"/>
      <c r="G198" s="349"/>
      <c r="H198" s="329"/>
      <c r="I198" s="329"/>
      <c r="J198" s="329"/>
      <c r="K198" s="814"/>
      <c r="L198" s="329"/>
      <c r="M198" s="199"/>
      <c r="N198" s="329">
        <f>'BNB-System'!H194</f>
        <v>0</v>
      </c>
      <c r="O198" s="563"/>
      <c r="P198" s="262"/>
      <c r="U198" s="45"/>
    </row>
    <row r="199" spans="2:21" hidden="1" outlineLevel="1">
      <c r="B199" s="130"/>
      <c r="C199" s="137" t="str">
        <f>'BNB-System'!C195</f>
        <v>Tages- / Kunstlichtoptimierung</v>
      </c>
      <c r="D199" s="714">
        <f>'BNB-System'!D195</f>
        <v>10</v>
      </c>
      <c r="E199" s="415"/>
      <c r="F199" s="131"/>
      <c r="G199" s="349"/>
      <c r="H199" s="329"/>
      <c r="I199" s="329"/>
      <c r="J199" s="329"/>
      <c r="K199" s="814"/>
      <c r="L199" s="329"/>
      <c r="M199" s="199"/>
      <c r="N199" s="329">
        <f>'BNB-System'!H195</f>
        <v>0</v>
      </c>
      <c r="O199" s="563"/>
      <c r="P199" s="262"/>
      <c r="U199" s="45"/>
    </row>
    <row r="200" spans="2:21" ht="24" hidden="1" outlineLevel="1">
      <c r="B200" s="130"/>
      <c r="C200" s="137" t="str">
        <f>'BNB-System'!C196</f>
        <v>Konzept zur Sicherung der Reinigungs- und Instandhaltungsfreundlichkeit</v>
      </c>
      <c r="D200" s="714">
        <f>'BNB-System'!D196</f>
        <v>10</v>
      </c>
      <c r="E200" s="415"/>
      <c r="F200" s="131"/>
      <c r="G200" s="349"/>
      <c r="H200" s="329"/>
      <c r="I200" s="329"/>
      <c r="J200" s="329"/>
      <c r="K200" s="814"/>
      <c r="L200" s="329"/>
      <c r="M200" s="199"/>
      <c r="N200" s="329">
        <f>'BNB-System'!H196</f>
        <v>0</v>
      </c>
      <c r="O200" s="563"/>
      <c r="P200" s="262"/>
      <c r="U200" s="45"/>
    </row>
    <row r="201" spans="2:21" hidden="1" outlineLevel="1">
      <c r="B201" s="130"/>
      <c r="C201" s="137" t="str">
        <f>'BNB-System'!C197</f>
        <v>Anpassbarkeits-, Rückbau- und Recyclingkonzept</v>
      </c>
      <c r="D201" s="714">
        <f>'BNB-System'!D197</f>
        <v>10</v>
      </c>
      <c r="E201" s="415"/>
      <c r="F201" s="131"/>
      <c r="G201" s="349"/>
      <c r="H201" s="329"/>
      <c r="I201" s="329"/>
      <c r="J201" s="329"/>
      <c r="K201" s="814"/>
      <c r="L201" s="329"/>
      <c r="M201" s="199"/>
      <c r="N201" s="329">
        <f>'BNB-System'!H197</f>
        <v>0</v>
      </c>
      <c r="O201" s="563"/>
      <c r="P201" s="262"/>
      <c r="U201" s="45"/>
    </row>
    <row r="202" spans="2:21" hidden="1" outlineLevel="1">
      <c r="B202" s="130"/>
      <c r="C202" s="137" t="str">
        <f>'BNB-System'!C198</f>
        <v>Konzept zur Vermeidung und Beherrschung von Risiken</v>
      </c>
      <c r="D202" s="714">
        <f>'BNB-System'!D198</f>
        <v>10</v>
      </c>
      <c r="E202" s="415"/>
      <c r="F202" s="131"/>
      <c r="G202" s="349"/>
      <c r="H202" s="329"/>
      <c r="I202" s="329"/>
      <c r="J202" s="329"/>
      <c r="K202" s="814"/>
      <c r="L202" s="329"/>
      <c r="M202" s="199"/>
      <c r="N202" s="329">
        <f>'BNB-System'!H198</f>
        <v>0</v>
      </c>
      <c r="O202" s="563"/>
      <c r="P202" s="262"/>
      <c r="U202" s="45"/>
    </row>
    <row r="203" spans="2:21" hidden="1" outlineLevel="1">
      <c r="B203" s="130"/>
      <c r="C203" s="137" t="str">
        <f>'BNB-System'!C199</f>
        <v>Sonstige Konzepte zum Nachhaltigen Bauen</v>
      </c>
      <c r="D203" s="714">
        <f>'BNB-System'!D199</f>
        <v>10</v>
      </c>
      <c r="E203" s="415"/>
      <c r="F203" s="131"/>
      <c r="G203" s="349"/>
      <c r="H203" s="329"/>
      <c r="I203" s="329"/>
      <c r="J203" s="329"/>
      <c r="K203" s="814"/>
      <c r="L203" s="329"/>
      <c r="M203" s="199"/>
      <c r="N203" s="329">
        <f>'BNB-System'!H199</f>
        <v>0</v>
      </c>
      <c r="O203" s="563"/>
      <c r="P203" s="262"/>
      <c r="U203" s="45"/>
    </row>
    <row r="204" spans="2:21" hidden="1" outlineLevel="1">
      <c r="B204" s="130"/>
      <c r="C204" s="137" t="str">
        <f>'BNB-System'!C200</f>
        <v>Prüfung der Planungsunterlagen durch unabhängige Dritte</v>
      </c>
      <c r="D204" s="714">
        <f>'BNB-System'!D200</f>
        <v>5</v>
      </c>
      <c r="E204" s="415"/>
      <c r="F204" s="131"/>
      <c r="G204" s="349"/>
      <c r="H204" s="329"/>
      <c r="I204" s="329"/>
      <c r="J204" s="329"/>
      <c r="K204" s="814"/>
      <c r="L204" s="329"/>
      <c r="M204" s="199"/>
      <c r="N204" s="329">
        <f>'BNB-System'!H200</f>
        <v>0</v>
      </c>
      <c r="O204" s="563"/>
      <c r="P204" s="262"/>
      <c r="U204" s="45"/>
    </row>
    <row r="205" spans="2:21" hidden="1" outlineLevel="1">
      <c r="B205" s="130"/>
      <c r="C205" s="137" t="str">
        <f>'BNB-System'!C201</f>
        <v>Durchführung von Variantenvergleichen</v>
      </c>
      <c r="D205" s="714">
        <f>'BNB-System'!D201</f>
        <v>10</v>
      </c>
      <c r="E205" s="415"/>
      <c r="F205" s="131"/>
      <c r="G205" s="349"/>
      <c r="H205" s="329"/>
      <c r="I205" s="329"/>
      <c r="J205" s="329"/>
      <c r="K205" s="814"/>
      <c r="L205" s="329"/>
      <c r="M205" s="199"/>
      <c r="N205" s="329">
        <f>'BNB-System'!H201</f>
        <v>0</v>
      </c>
      <c r="O205" s="563"/>
      <c r="P205" s="262"/>
      <c r="U205" s="45"/>
    </row>
    <row r="206" spans="2:21" collapsed="1">
      <c r="B206" s="46" t="str">
        <f>'BNB-System'!B202</f>
        <v xml:space="preserve"> 5.1.4</v>
      </c>
      <c r="C206" s="379" t="str">
        <f>'BNB-System'!C202</f>
        <v>Ausschreibung und Vergabe</v>
      </c>
      <c r="D206" s="59">
        <f>'BNB-System'!D202</f>
        <v>100</v>
      </c>
      <c r="E206" s="403">
        <f>'BNB-System'!G202</f>
        <v>9.5238095238095247E-3</v>
      </c>
      <c r="F206" s="254"/>
      <c r="G206" s="352"/>
      <c r="H206" s="326"/>
      <c r="I206" s="326"/>
      <c r="J206" s="326"/>
      <c r="K206" s="810"/>
      <c r="L206" s="326"/>
      <c r="M206" s="199"/>
      <c r="N206" s="326">
        <f>'BNB-System'!H202</f>
        <v>200</v>
      </c>
      <c r="O206" s="559">
        <f t="shared" ref="O206:O207" si="23">IF(ISNUMBER(E206*G206/100),E206*G206/100,0)</f>
        <v>0</v>
      </c>
      <c r="P206" s="59"/>
      <c r="U206" s="45"/>
    </row>
    <row r="207" spans="2:21" ht="15" thickBot="1">
      <c r="B207" s="57" t="str">
        <f>'BNB-System'!B203</f>
        <v xml:space="preserve"> 5.1.5</v>
      </c>
      <c r="C207" s="379" t="str">
        <f>'BNB-System'!C203</f>
        <v>Voraussetzungen für eine optimale Bewirtschaftung</v>
      </c>
      <c r="D207" s="202">
        <f>'BNB-System'!D203</f>
        <v>100</v>
      </c>
      <c r="E207" s="403">
        <f>'BNB-System'!G203</f>
        <v>9.5238095238095247E-3</v>
      </c>
      <c r="F207" s="254"/>
      <c r="G207" s="538">
        <f>SUM(G208:G211)</f>
        <v>0</v>
      </c>
      <c r="H207" s="491"/>
      <c r="I207" s="491"/>
      <c r="J207" s="491"/>
      <c r="K207" s="820"/>
      <c r="L207" s="491"/>
      <c r="M207" s="199"/>
      <c r="N207" s="491">
        <f>'BNB-System'!H203</f>
        <v>200</v>
      </c>
      <c r="O207" s="559">
        <f t="shared" si="23"/>
        <v>0</v>
      </c>
      <c r="P207" s="202"/>
      <c r="U207" s="45"/>
    </row>
    <row r="208" spans="2:21" hidden="1" outlineLevel="1">
      <c r="B208" s="391"/>
      <c r="C208" s="137" t="str">
        <f>'BNB-System'!C204</f>
        <v>Erstellung einer Gebäudeakte / Objektdokumentation</v>
      </c>
      <c r="D208" s="714">
        <f>'BNB-System'!D204</f>
        <v>25</v>
      </c>
      <c r="E208" s="415"/>
      <c r="F208" s="131"/>
      <c r="G208" s="898"/>
      <c r="H208" s="329"/>
      <c r="I208" s="329"/>
      <c r="J208" s="329"/>
      <c r="K208" s="814"/>
      <c r="L208" s="329"/>
      <c r="M208" s="199"/>
      <c r="N208" s="329">
        <f>'BNB-System'!H204</f>
        <v>0</v>
      </c>
      <c r="O208" s="563"/>
      <c r="P208" s="262"/>
      <c r="U208" s="45"/>
    </row>
    <row r="209" spans="2:21" ht="24" hidden="1" outlineLevel="1">
      <c r="B209" s="391"/>
      <c r="C209" s="137" t="str">
        <f>'BNB-System'!C205</f>
        <v>Erstellung von Wartungs-, Inspektions-, Betriebs-, und Pflegeanleitungen</v>
      </c>
      <c r="D209" s="714">
        <f>'BNB-System'!D205</f>
        <v>25</v>
      </c>
      <c r="E209" s="415"/>
      <c r="F209" s="131"/>
      <c r="G209" s="349"/>
      <c r="H209" s="329"/>
      <c r="I209" s="329"/>
      <c r="J209" s="329"/>
      <c r="K209" s="814"/>
      <c r="L209" s="329"/>
      <c r="M209" s="199"/>
      <c r="N209" s="329">
        <f>'BNB-System'!H205</f>
        <v>0</v>
      </c>
      <c r="O209" s="563"/>
      <c r="P209" s="262"/>
      <c r="U209" s="45"/>
    </row>
    <row r="210" spans="2:21" hidden="1" outlineLevel="1">
      <c r="B210" s="391"/>
      <c r="C210" s="137" t="str">
        <f>'BNB-System'!C206</f>
        <v>Anpassung der Pläne und Berechnungen an das realisierte Gebäude</v>
      </c>
      <c r="D210" s="714">
        <f>'BNB-System'!D206</f>
        <v>25</v>
      </c>
      <c r="E210" s="415"/>
      <c r="F210" s="131"/>
      <c r="G210" s="349"/>
      <c r="H210" s="329"/>
      <c r="I210" s="329"/>
      <c r="J210" s="329"/>
      <c r="K210" s="814"/>
      <c r="L210" s="329"/>
      <c r="M210" s="199"/>
      <c r="N210" s="329">
        <f>'BNB-System'!H206</f>
        <v>0</v>
      </c>
      <c r="O210" s="563"/>
      <c r="P210" s="262"/>
      <c r="U210" s="45"/>
    </row>
    <row r="211" spans="2:21" ht="15" hidden="1" outlineLevel="1" thickBot="1">
      <c r="B211" s="391"/>
      <c r="C211" s="137" t="str">
        <f>'BNB-System'!C207</f>
        <v>Erstellung eines Nutzerhandbuches</v>
      </c>
      <c r="D211" s="714">
        <f>'BNB-System'!D207</f>
        <v>25</v>
      </c>
      <c r="E211" s="415"/>
      <c r="F211" s="131"/>
      <c r="G211" s="349"/>
      <c r="H211" s="329"/>
      <c r="I211" s="329"/>
      <c r="J211" s="329"/>
      <c r="K211" s="814"/>
      <c r="L211" s="329"/>
      <c r="M211" s="199"/>
      <c r="N211" s="329">
        <f>'BNB-System'!H207</f>
        <v>0</v>
      </c>
      <c r="O211" s="563"/>
      <c r="P211" s="262"/>
      <c r="U211" s="45"/>
    </row>
    <row r="212" spans="2:21" ht="15" collapsed="1" thickBot="1">
      <c r="B212" s="193"/>
      <c r="C212" s="194" t="str">
        <f>'BNB-System'!C208</f>
        <v>Bauausführung</v>
      </c>
      <c r="D212" s="195"/>
      <c r="E212" s="424"/>
      <c r="F212" s="196"/>
      <c r="G212" s="803"/>
      <c r="H212" s="513"/>
      <c r="I212" s="513"/>
      <c r="J212" s="513"/>
      <c r="K212" s="837"/>
      <c r="L212" s="513"/>
      <c r="M212" s="199"/>
      <c r="N212" s="513">
        <f>'BNB-System'!H208</f>
        <v>0</v>
      </c>
      <c r="O212" s="586"/>
      <c r="P212" s="195"/>
      <c r="U212" s="45"/>
    </row>
    <row r="213" spans="2:21">
      <c r="B213" s="57" t="str">
        <f>'BNB-System'!B209</f>
        <v xml:space="preserve"> 5.2.1</v>
      </c>
      <c r="C213" s="379" t="str">
        <f>'BNB-System'!C209</f>
        <v>Baustelle / Bauprozess</v>
      </c>
      <c r="D213" s="202">
        <f>'BNB-System'!D209</f>
        <v>100</v>
      </c>
      <c r="E213" s="403">
        <f>'BNB-System'!G209</f>
        <v>9.5238095238095247E-3</v>
      </c>
      <c r="F213" s="255"/>
      <c r="G213" s="538">
        <f>SUM(G214:G217)</f>
        <v>0</v>
      </c>
      <c r="H213" s="491"/>
      <c r="I213" s="491"/>
      <c r="J213" s="491"/>
      <c r="K213" s="820"/>
      <c r="L213" s="491"/>
      <c r="M213" s="199"/>
      <c r="N213" s="491">
        <f>'BNB-System'!H209</f>
        <v>200</v>
      </c>
      <c r="O213" s="559">
        <f t="shared" ref="O213" si="24">IF(ISNUMBER(E213*G213/100),E213*G213/100,0)</f>
        <v>0</v>
      </c>
      <c r="P213" s="202"/>
      <c r="U213" s="45"/>
    </row>
    <row r="214" spans="2:21" hidden="1" outlineLevel="1">
      <c r="B214" s="391"/>
      <c r="C214" s="137" t="str">
        <f>'BNB-System'!C210</f>
        <v>Wertstoffoptimierte Baustelle</v>
      </c>
      <c r="D214" s="714">
        <f>'BNB-System'!D210</f>
        <v>25</v>
      </c>
      <c r="E214" s="415"/>
      <c r="F214" s="61"/>
      <c r="G214" s="349"/>
      <c r="H214" s="329"/>
      <c r="I214" s="329"/>
      <c r="J214" s="329"/>
      <c r="K214" s="814"/>
      <c r="L214" s="329"/>
      <c r="M214" s="199"/>
      <c r="N214" s="329">
        <f>'BNB-System'!H210</f>
        <v>0</v>
      </c>
      <c r="O214" s="563"/>
      <c r="P214" s="262"/>
      <c r="U214" s="45"/>
    </row>
    <row r="215" spans="2:21" hidden="1" outlineLevel="1">
      <c r="B215" s="391"/>
      <c r="C215" s="137" t="str">
        <f>'BNB-System'!C211</f>
        <v>Lärmarme Baustelle</v>
      </c>
      <c r="D215" s="714">
        <f>'BNB-System'!D211</f>
        <v>25</v>
      </c>
      <c r="E215" s="415"/>
      <c r="F215" s="61"/>
      <c r="G215" s="349"/>
      <c r="H215" s="329"/>
      <c r="I215" s="329"/>
      <c r="J215" s="329"/>
      <c r="K215" s="814"/>
      <c r="L215" s="329"/>
      <c r="M215" s="199"/>
      <c r="N215" s="329">
        <f>'BNB-System'!H211</f>
        <v>0</v>
      </c>
      <c r="O215" s="563"/>
      <c r="P215" s="262"/>
      <c r="U215" s="45"/>
    </row>
    <row r="216" spans="2:21" hidden="1" outlineLevel="1">
      <c r="B216" s="391"/>
      <c r="C216" s="137" t="str">
        <f>'BNB-System'!C212</f>
        <v>Staubarme Baustelle</v>
      </c>
      <c r="D216" s="714">
        <f>'BNB-System'!D212</f>
        <v>25</v>
      </c>
      <c r="E216" s="415"/>
      <c r="F216" s="61"/>
      <c r="G216" s="349"/>
      <c r="H216" s="329"/>
      <c r="I216" s="329"/>
      <c r="J216" s="329"/>
      <c r="K216" s="814"/>
      <c r="L216" s="329"/>
      <c r="M216" s="199"/>
      <c r="N216" s="329">
        <f>'BNB-System'!H212</f>
        <v>0</v>
      </c>
      <c r="O216" s="563"/>
      <c r="P216" s="262"/>
      <c r="U216" s="45"/>
    </row>
    <row r="217" spans="2:21" hidden="1" outlineLevel="1">
      <c r="B217" s="65"/>
      <c r="C217" s="137" t="str">
        <f>'BNB-System'!C213</f>
        <v>Bodenschutz auf der Baustelle</v>
      </c>
      <c r="D217" s="715">
        <f>'BNB-System'!D213</f>
        <v>25</v>
      </c>
      <c r="E217" s="416"/>
      <c r="F217" s="67"/>
      <c r="G217" s="359"/>
      <c r="H217" s="358"/>
      <c r="I217" s="358"/>
      <c r="J217" s="358"/>
      <c r="K217" s="825"/>
      <c r="L217" s="358"/>
      <c r="M217" s="199"/>
      <c r="N217" s="358">
        <f>'BNB-System'!H213</f>
        <v>0</v>
      </c>
      <c r="O217" s="569"/>
      <c r="P217" s="263"/>
      <c r="U217" s="45"/>
    </row>
    <row r="218" spans="2:21" collapsed="1">
      <c r="B218" s="57" t="str">
        <f>'BNB-System'!B214</f>
        <v xml:space="preserve"> 5.2.2</v>
      </c>
      <c r="C218" s="379" t="str">
        <f>'BNB-System'!C214</f>
        <v>Qualitätssicherung der Bauausführung</v>
      </c>
      <c r="D218" s="720">
        <f>'BNB-System'!D214</f>
        <v>100</v>
      </c>
      <c r="E218" s="403">
        <f>'BNB-System'!G214</f>
        <v>1.4285714285714285E-2</v>
      </c>
      <c r="F218" s="254"/>
      <c r="G218" s="775">
        <f>SUM(G219:G220)</f>
        <v>0</v>
      </c>
      <c r="H218" s="369"/>
      <c r="I218" s="369"/>
      <c r="J218" s="369"/>
      <c r="K218" s="838"/>
      <c r="L218" s="369"/>
      <c r="M218" s="199"/>
      <c r="N218" s="369">
        <f>'BNB-System'!H214</f>
        <v>300</v>
      </c>
      <c r="O218" s="559">
        <f t="shared" ref="O218" si="25">IF(ISNUMBER(E218*G218/100),E218*G218/100,0)</f>
        <v>0</v>
      </c>
      <c r="P218" s="373"/>
      <c r="U218" s="45"/>
    </row>
    <row r="219" spans="2:21" hidden="1" outlineLevel="1">
      <c r="B219" s="130"/>
      <c r="C219" s="137" t="str">
        <f>'BNB-System'!C215</f>
        <v>Dokumentation</v>
      </c>
      <c r="D219" s="714">
        <f>'BNB-System'!D215</f>
        <v>50</v>
      </c>
      <c r="E219" s="415"/>
      <c r="F219" s="131"/>
      <c r="G219" s="349"/>
      <c r="H219" s="329"/>
      <c r="I219" s="329"/>
      <c r="J219" s="329"/>
      <c r="K219" s="814"/>
      <c r="L219" s="329"/>
      <c r="M219" s="199"/>
      <c r="N219" s="329">
        <f>'BNB-System'!H215</f>
        <v>0</v>
      </c>
      <c r="O219" s="563"/>
      <c r="P219" s="262"/>
      <c r="U219" s="45"/>
    </row>
    <row r="220" spans="2:21" hidden="1" outlineLevel="1">
      <c r="B220" s="133"/>
      <c r="C220" s="137" t="str">
        <f>'BNB-System'!C216</f>
        <v>Messungen zur Qualitätskontrolle</v>
      </c>
      <c r="D220" s="714">
        <f>'BNB-System'!D216</f>
        <v>50</v>
      </c>
      <c r="E220" s="416"/>
      <c r="F220" s="134"/>
      <c r="G220" s="349"/>
      <c r="H220" s="329"/>
      <c r="I220" s="329"/>
      <c r="J220" s="329"/>
      <c r="K220" s="814"/>
      <c r="L220" s="329"/>
      <c r="M220" s="199"/>
      <c r="N220" s="329">
        <f>'BNB-System'!H216</f>
        <v>0</v>
      </c>
      <c r="O220" s="563"/>
      <c r="P220" s="262"/>
      <c r="U220" s="45"/>
    </row>
    <row r="221" spans="2:21" ht="15" collapsed="1" thickBot="1">
      <c r="B221" s="46" t="str">
        <f>'BNB-System'!B217</f>
        <v xml:space="preserve"> 5.2.3</v>
      </c>
      <c r="C221" s="379" t="str">
        <f>'BNB-System'!C217</f>
        <v>Systematische Inbetriebnahme</v>
      </c>
      <c r="D221" s="53">
        <f>'BNB-System'!D217</f>
        <v>100</v>
      </c>
      <c r="E221" s="425">
        <f>'BNB-System'!G217</f>
        <v>1.4285714285714285E-2</v>
      </c>
      <c r="F221" s="256"/>
      <c r="G221" s="536"/>
      <c r="H221" s="384"/>
      <c r="I221" s="384"/>
      <c r="J221" s="384"/>
      <c r="K221" s="833"/>
      <c r="L221" s="384"/>
      <c r="M221" s="207"/>
      <c r="N221" s="384">
        <f>'BNB-System'!H217</f>
        <v>300</v>
      </c>
      <c r="O221" s="559">
        <f t="shared" ref="O221" si="26">IF(ISNUMBER(E221*G221/100),E221*G221/100,0)</f>
        <v>0</v>
      </c>
      <c r="P221" s="53"/>
      <c r="U221" s="45"/>
    </row>
    <row r="222" spans="2:21" ht="15" thickBot="1">
      <c r="B222" s="208"/>
      <c r="C222" s="209"/>
      <c r="D222" s="210"/>
      <c r="E222" s="426"/>
      <c r="F222" s="211"/>
      <c r="G222" s="210"/>
      <c r="H222" s="502"/>
      <c r="I222" s="502"/>
      <c r="J222" s="502"/>
      <c r="K222" s="839"/>
      <c r="L222" s="502"/>
      <c r="M222" s="213"/>
      <c r="N222" s="502">
        <f>'BNB-System'!H218</f>
        <v>0</v>
      </c>
      <c r="O222" s="587"/>
      <c r="P222" s="210"/>
      <c r="U222" s="45"/>
    </row>
    <row r="223" spans="2:21" ht="15.75">
      <c r="B223" s="269"/>
      <c r="C223" s="270"/>
      <c r="D223" s="271"/>
      <c r="E223" s="427"/>
      <c r="F223" s="272"/>
      <c r="G223" s="271"/>
      <c r="H223" s="503"/>
      <c r="I223" s="503"/>
      <c r="J223" s="503"/>
      <c r="K223" s="840"/>
      <c r="L223" s="503"/>
      <c r="M223" s="275"/>
      <c r="N223" s="503">
        <f>'BNB-System'!H219</f>
        <v>0</v>
      </c>
      <c r="O223" s="588"/>
      <c r="P223" s="271"/>
      <c r="U223" s="45"/>
    </row>
    <row r="224" spans="2:21" ht="15.75">
      <c r="B224" s="276" t="str">
        <f>'BNB-System'!B220</f>
        <v>Standortmerkmale</v>
      </c>
      <c r="C224" s="277"/>
      <c r="D224" s="278"/>
      <c r="E224" s="943">
        <f>'BNB-System'!G220</f>
        <v>1</v>
      </c>
      <c r="F224" s="944"/>
      <c r="G224" s="943">
        <f>G227*(E227/100)+G233*(E233/100)+G240*(E240/100)+G245*(E245/100)+G249*(E249/100)+G259*(E259/100)</f>
        <v>0</v>
      </c>
      <c r="H224" s="504"/>
      <c r="I224" s="504"/>
      <c r="J224" s="504"/>
      <c r="K224" s="841"/>
      <c r="L224" s="504"/>
      <c r="M224" s="281"/>
      <c r="N224" s="504">
        <f>'BNB-System'!H220</f>
        <v>1300</v>
      </c>
      <c r="O224" s="589"/>
      <c r="P224" s="278"/>
      <c r="U224" s="45"/>
    </row>
    <row r="225" spans="2:21" ht="16.5" thickBot="1">
      <c r="B225" s="282"/>
      <c r="C225" s="283"/>
      <c r="D225" s="284"/>
      <c r="E225" s="428"/>
      <c r="F225" s="285"/>
      <c r="G225" s="284"/>
      <c r="H225" s="505"/>
      <c r="I225" s="505"/>
      <c r="J225" s="505"/>
      <c r="K225" s="842"/>
      <c r="L225" s="505"/>
      <c r="M225" s="281"/>
      <c r="N225" s="505">
        <f>'BNB-System'!H221</f>
        <v>0</v>
      </c>
      <c r="O225" s="590"/>
      <c r="P225" s="284"/>
      <c r="U225" s="45"/>
    </row>
    <row r="226" spans="2:21" ht="15" thickBot="1">
      <c r="B226" s="214"/>
      <c r="C226" s="215" t="str">
        <f>'BNB-System'!C222</f>
        <v>Standortmerkmale</v>
      </c>
      <c r="D226" s="216"/>
      <c r="E226" s="429"/>
      <c r="F226" s="217"/>
      <c r="G226" s="216"/>
      <c r="H226" s="506"/>
      <c r="I226" s="506"/>
      <c r="J226" s="506"/>
      <c r="K226" s="843"/>
      <c r="L226" s="506"/>
      <c r="M226" s="289"/>
      <c r="N226" s="506">
        <f>'BNB-System'!H222</f>
        <v>0</v>
      </c>
      <c r="O226" s="591"/>
      <c r="P226" s="216"/>
      <c r="U226" s="45"/>
    </row>
    <row r="227" spans="2:21">
      <c r="B227" s="130" t="str">
        <f>'BNB-System'!B223</f>
        <v xml:space="preserve"> 6.1.1</v>
      </c>
      <c r="C227" s="379" t="str">
        <f>'BNB-System'!C223</f>
        <v>Risiken am Mikrostandort</v>
      </c>
      <c r="D227" s="891">
        <f>'BNB-System'!D223</f>
        <v>100</v>
      </c>
      <c r="E227" s="415">
        <f>'BNB-System'!G223</f>
        <v>0.15384615384615385</v>
      </c>
      <c r="F227" s="131"/>
      <c r="G227" s="539">
        <f>SUM(G228:G232)</f>
        <v>0</v>
      </c>
      <c r="H227" s="383"/>
      <c r="I227" s="383"/>
      <c r="J227" s="383"/>
      <c r="K227" s="808"/>
      <c r="L227" s="383"/>
      <c r="M227" s="290"/>
      <c r="N227" s="383">
        <f>'BNB-System'!H223</f>
        <v>200</v>
      </c>
      <c r="O227" s="559">
        <f t="shared" ref="O227:O259" si="27">IF(ISNUMBER(E227*G227/100),E227*G227/100,0)</f>
        <v>0</v>
      </c>
      <c r="P227" s="42"/>
      <c r="U227" s="45"/>
    </row>
    <row r="228" spans="2:21" hidden="1" outlineLevel="1">
      <c r="B228" s="130"/>
      <c r="C228" s="137" t="str">
        <f>'BNB-System'!C224</f>
        <v>Risiken aus Man-Made-Hazards (Unfälle)</v>
      </c>
      <c r="D228" s="714">
        <f>'BNB-System'!D224</f>
        <v>20</v>
      </c>
      <c r="E228" s="415"/>
      <c r="F228" s="131"/>
      <c r="G228" s="349"/>
      <c r="H228" s="490"/>
      <c r="I228" s="490"/>
      <c r="J228" s="490"/>
      <c r="K228" s="819"/>
      <c r="L228" s="490"/>
      <c r="M228" s="290"/>
      <c r="N228" s="490"/>
      <c r="O228" s="559"/>
      <c r="P228" s="306"/>
      <c r="U228" s="45"/>
    </row>
    <row r="229" spans="2:21" hidden="1" outlineLevel="1">
      <c r="B229" s="130"/>
      <c r="C229" s="137" t="str">
        <f>'BNB-System'!C225</f>
        <v>Risiken aus Erdbeben</v>
      </c>
      <c r="D229" s="714">
        <f>'BNB-System'!D225</f>
        <v>20</v>
      </c>
      <c r="E229" s="415"/>
      <c r="F229" s="131"/>
      <c r="G229" s="349"/>
      <c r="H229" s="490"/>
      <c r="I229" s="490"/>
      <c r="J229" s="490"/>
      <c r="K229" s="819"/>
      <c r="L229" s="490"/>
      <c r="M229" s="290"/>
      <c r="N229" s="490"/>
      <c r="O229" s="559"/>
      <c r="P229" s="306"/>
      <c r="U229" s="45"/>
    </row>
    <row r="230" spans="2:21" hidden="1" outlineLevel="1">
      <c r="B230" s="130"/>
      <c r="C230" s="137" t="str">
        <f>'BNB-System'!C226</f>
        <v>Risiken aus Lawinen</v>
      </c>
      <c r="D230" s="714">
        <f>'BNB-System'!D226</f>
        <v>20</v>
      </c>
      <c r="E230" s="415"/>
      <c r="F230" s="131"/>
      <c r="G230" s="349"/>
      <c r="H230" s="490"/>
      <c r="I230" s="490"/>
      <c r="J230" s="490"/>
      <c r="K230" s="819"/>
      <c r="L230" s="490"/>
      <c r="M230" s="290"/>
      <c r="N230" s="490"/>
      <c r="O230" s="559"/>
      <c r="P230" s="306"/>
      <c r="U230" s="45"/>
    </row>
    <row r="231" spans="2:21" hidden="1" outlineLevel="1">
      <c r="B231" s="130"/>
      <c r="C231" s="137" t="str">
        <f>'BNB-System'!C227</f>
        <v>Risiken aus Sturm</v>
      </c>
      <c r="D231" s="714">
        <f>'BNB-System'!D227</f>
        <v>20</v>
      </c>
      <c r="E231" s="415"/>
      <c r="F231" s="131"/>
      <c r="G231" s="349"/>
      <c r="H231" s="490"/>
      <c r="I231" s="490"/>
      <c r="J231" s="490"/>
      <c r="K231" s="819"/>
      <c r="L231" s="490"/>
      <c r="M231" s="290"/>
      <c r="N231" s="490"/>
      <c r="O231" s="559"/>
      <c r="P231" s="306"/>
      <c r="U231" s="45"/>
    </row>
    <row r="232" spans="2:21" hidden="1" outlineLevel="1">
      <c r="B232" s="130"/>
      <c r="C232" s="137" t="str">
        <f>'BNB-System'!C228</f>
        <v>Risiken aus Hochwasser</v>
      </c>
      <c r="D232" s="715">
        <f>'BNB-System'!D228</f>
        <v>20</v>
      </c>
      <c r="E232" s="415"/>
      <c r="F232" s="131"/>
      <c r="G232" s="359"/>
      <c r="H232" s="490"/>
      <c r="I232" s="490"/>
      <c r="J232" s="490"/>
      <c r="K232" s="819"/>
      <c r="L232" s="490"/>
      <c r="M232" s="290"/>
      <c r="N232" s="490"/>
      <c r="O232" s="559"/>
      <c r="P232" s="306"/>
      <c r="U232" s="45"/>
    </row>
    <row r="233" spans="2:21" collapsed="1">
      <c r="B233" s="887" t="str">
        <f>'BNB-System'!B229</f>
        <v xml:space="preserve"> 6.1.2</v>
      </c>
      <c r="C233" s="379" t="str">
        <f>'BNB-System'!C229</f>
        <v>Verhältnisse am Mikrostandort</v>
      </c>
      <c r="D233" s="720">
        <f>'BNB-System'!D229</f>
        <v>100</v>
      </c>
      <c r="E233" s="888">
        <f>'BNB-System'!G229</f>
        <v>0.15384615384615385</v>
      </c>
      <c r="F233" s="889"/>
      <c r="G233" s="945">
        <f>SUM(G234:G239)</f>
        <v>0</v>
      </c>
      <c r="H233" s="327"/>
      <c r="I233" s="327"/>
      <c r="J233" s="327"/>
      <c r="K233" s="809"/>
      <c r="L233" s="327"/>
      <c r="M233" s="290"/>
      <c r="N233" s="327">
        <f>'BNB-System'!H229</f>
        <v>200</v>
      </c>
      <c r="O233" s="559">
        <f t="shared" si="27"/>
        <v>0</v>
      </c>
      <c r="P233" s="48"/>
      <c r="U233" s="45"/>
    </row>
    <row r="234" spans="2:21" hidden="1" outlineLevel="1">
      <c r="B234" s="130"/>
      <c r="C234" s="137" t="str">
        <f>'BNB-System'!C230</f>
        <v>Außenluftqualität</v>
      </c>
      <c r="D234" s="714">
        <f>'BNB-System'!D230</f>
        <v>16</v>
      </c>
      <c r="E234" s="415"/>
      <c r="F234" s="131"/>
      <c r="G234" s="349"/>
      <c r="H234" s="327"/>
      <c r="I234" s="327"/>
      <c r="J234" s="327"/>
      <c r="K234" s="809"/>
      <c r="L234" s="327"/>
      <c r="M234" s="290"/>
      <c r="N234" s="327"/>
      <c r="O234" s="559"/>
      <c r="P234" s="48"/>
      <c r="U234" s="45"/>
    </row>
    <row r="235" spans="2:21" hidden="1" outlineLevel="1">
      <c r="B235" s="130"/>
      <c r="C235" s="137" t="str">
        <f>'BNB-System'!C231</f>
        <v>Außenlärmpegel</v>
      </c>
      <c r="D235" s="714">
        <f>'BNB-System'!D231</f>
        <v>20</v>
      </c>
      <c r="E235" s="415"/>
      <c r="F235" s="131"/>
      <c r="G235" s="349"/>
      <c r="H235" s="327"/>
      <c r="I235" s="327"/>
      <c r="J235" s="327"/>
      <c r="K235" s="809"/>
      <c r="L235" s="327"/>
      <c r="M235" s="290"/>
      <c r="N235" s="327"/>
      <c r="O235" s="559"/>
      <c r="P235" s="48"/>
      <c r="U235" s="45"/>
    </row>
    <row r="236" spans="2:21" hidden="1" outlineLevel="1">
      <c r="B236" s="130"/>
      <c r="C236" s="137" t="str">
        <f>'BNB-System'!C232</f>
        <v>Baugrundverhältnisse, Bodenbelastungen</v>
      </c>
      <c r="D236" s="714">
        <f>'BNB-System'!D232</f>
        <v>16</v>
      </c>
      <c r="E236" s="415"/>
      <c r="F236" s="131"/>
      <c r="G236" s="349"/>
      <c r="H236" s="327"/>
      <c r="I236" s="327"/>
      <c r="J236" s="327"/>
      <c r="K236" s="809"/>
      <c r="L236" s="327"/>
      <c r="M236" s="290"/>
      <c r="N236" s="327"/>
      <c r="O236" s="559"/>
      <c r="P236" s="48"/>
      <c r="U236" s="45"/>
    </row>
    <row r="237" spans="2:21" hidden="1" outlineLevel="1">
      <c r="B237" s="130"/>
      <c r="C237" s="137" t="str">
        <f>'BNB-System'!C233</f>
        <v>Elektromagnetische Felder</v>
      </c>
      <c r="D237" s="714">
        <f>'BNB-System'!D233</f>
        <v>16</v>
      </c>
      <c r="E237" s="415"/>
      <c r="F237" s="131"/>
      <c r="G237" s="349"/>
      <c r="H237" s="327"/>
      <c r="I237" s="327"/>
      <c r="J237" s="327"/>
      <c r="K237" s="809"/>
      <c r="L237" s="327"/>
      <c r="M237" s="290"/>
      <c r="N237" s="327"/>
      <c r="O237" s="559"/>
      <c r="P237" s="48"/>
      <c r="U237" s="45"/>
    </row>
    <row r="238" spans="2:21" hidden="1" outlineLevel="1">
      <c r="B238" s="130"/>
      <c r="C238" s="137" t="str">
        <f>'BNB-System'!C234</f>
        <v>Vorkommen von Radon</v>
      </c>
      <c r="D238" s="714">
        <f>'BNB-System'!D234</f>
        <v>16</v>
      </c>
      <c r="E238" s="415"/>
      <c r="F238" s="131"/>
      <c r="G238" s="349"/>
      <c r="H238" s="327"/>
      <c r="I238" s="327"/>
      <c r="J238" s="327"/>
      <c r="K238" s="809"/>
      <c r="L238" s="327"/>
      <c r="M238" s="290"/>
      <c r="N238" s="327"/>
      <c r="O238" s="559"/>
      <c r="P238" s="48"/>
      <c r="U238" s="45"/>
    </row>
    <row r="239" spans="2:21" hidden="1" outlineLevel="1">
      <c r="B239" s="130"/>
      <c r="C239" s="137" t="str">
        <f>'BNB-System'!C235</f>
        <v>Stadt- und Landschaftsbild / Sichtbeziehungen</v>
      </c>
      <c r="D239" s="715">
        <f>'BNB-System'!D235</f>
        <v>16</v>
      </c>
      <c r="E239" s="415"/>
      <c r="F239" s="131"/>
      <c r="G239" s="359"/>
      <c r="H239" s="327"/>
      <c r="I239" s="327"/>
      <c r="J239" s="327"/>
      <c r="K239" s="809"/>
      <c r="L239" s="327"/>
      <c r="M239" s="290"/>
      <c r="N239" s="327"/>
      <c r="O239" s="559"/>
      <c r="P239" s="48"/>
      <c r="U239" s="45"/>
    </row>
    <row r="240" spans="2:21" collapsed="1">
      <c r="B240" s="887" t="str">
        <f>'BNB-System'!B236</f>
        <v xml:space="preserve"> 6.1.3</v>
      </c>
      <c r="C240" s="379" t="str">
        <f>'BNB-System'!C236</f>
        <v>Quartiersmerkmale</v>
      </c>
      <c r="D240" s="720">
        <f>'BNB-System'!D236</f>
        <v>100</v>
      </c>
      <c r="E240" s="888">
        <f>'BNB-System'!G236</f>
        <v>0.15384615384615385</v>
      </c>
      <c r="F240" s="889"/>
      <c r="G240" s="945">
        <f>SUM(G241:G244)</f>
        <v>0</v>
      </c>
      <c r="H240" s="327"/>
      <c r="I240" s="327"/>
      <c r="J240" s="327"/>
      <c r="K240" s="809"/>
      <c r="L240" s="327"/>
      <c r="M240" s="290"/>
      <c r="N240" s="327">
        <f>'BNB-System'!H236</f>
        <v>200</v>
      </c>
      <c r="O240" s="559">
        <f t="shared" si="27"/>
        <v>0</v>
      </c>
      <c r="P240" s="48"/>
      <c r="U240" s="45"/>
    </row>
    <row r="241" spans="2:21" hidden="1" outlineLevel="1">
      <c r="B241" s="130"/>
      <c r="C241" s="137" t="str">
        <f>'BNB-System'!C237</f>
        <v>Image, Attraktivität</v>
      </c>
      <c r="D241" s="714">
        <f>'BNB-System'!D237</f>
        <v>25</v>
      </c>
      <c r="E241" s="415"/>
      <c r="F241" s="131"/>
      <c r="G241" s="349"/>
      <c r="H241" s="327"/>
      <c r="I241" s="327"/>
      <c r="J241" s="327"/>
      <c r="K241" s="809"/>
      <c r="L241" s="327"/>
      <c r="M241" s="290"/>
      <c r="N241" s="327"/>
      <c r="O241" s="559"/>
      <c r="P241" s="48"/>
      <c r="U241" s="45"/>
    </row>
    <row r="242" spans="2:21" hidden="1" outlineLevel="1">
      <c r="B242" s="130"/>
      <c r="C242" s="137" t="str">
        <f>'BNB-System'!C238</f>
        <v>Synergie- und Konfliktpotenziale</v>
      </c>
      <c r="D242" s="714">
        <f>'BNB-System'!D238</f>
        <v>25</v>
      </c>
      <c r="E242" s="415"/>
      <c r="F242" s="131"/>
      <c r="G242" s="349"/>
      <c r="H242" s="327"/>
      <c r="I242" s="327"/>
      <c r="J242" s="327"/>
      <c r="K242" s="809"/>
      <c r="L242" s="327"/>
      <c r="M242" s="290"/>
      <c r="N242" s="327"/>
      <c r="O242" s="559"/>
      <c r="P242" s="48"/>
      <c r="U242" s="45"/>
    </row>
    <row r="243" spans="2:21" hidden="1" outlineLevel="1">
      <c r="B243" s="130"/>
      <c r="C243" s="137" t="str">
        <f>'BNB-System'!C239</f>
        <v>Kriminalität</v>
      </c>
      <c r="D243" s="714">
        <f>'BNB-System'!D239</f>
        <v>25</v>
      </c>
      <c r="E243" s="415"/>
      <c r="F243" s="131"/>
      <c r="G243" s="349"/>
      <c r="H243" s="327"/>
      <c r="I243" s="327"/>
      <c r="J243" s="327"/>
      <c r="K243" s="809"/>
      <c r="L243" s="327"/>
      <c r="M243" s="290"/>
      <c r="N243" s="327"/>
      <c r="O243" s="559"/>
      <c r="P243" s="48"/>
      <c r="U243" s="45"/>
    </row>
    <row r="244" spans="2:21" hidden="1" outlineLevel="1">
      <c r="B244" s="130"/>
      <c r="C244" s="137" t="str">
        <f>'BNB-System'!C240</f>
        <v>Pflege und Erhaltungszustand</v>
      </c>
      <c r="D244" s="715">
        <f>'BNB-System'!D240</f>
        <v>25</v>
      </c>
      <c r="E244" s="415"/>
      <c r="F244" s="131"/>
      <c r="G244" s="359"/>
      <c r="H244" s="327"/>
      <c r="I244" s="327"/>
      <c r="J244" s="327"/>
      <c r="K244" s="809"/>
      <c r="L244" s="327"/>
      <c r="M244" s="290"/>
      <c r="N244" s="327"/>
      <c r="O244" s="559"/>
      <c r="P244" s="48"/>
      <c r="U244" s="45"/>
    </row>
    <row r="245" spans="2:21" collapsed="1">
      <c r="B245" s="887" t="str">
        <f>'BNB-System'!B241</f>
        <v xml:space="preserve"> 6.1.4</v>
      </c>
      <c r="C245" s="379" t="str">
        <f>'BNB-System'!C241</f>
        <v>Verkehrsanbindung</v>
      </c>
      <c r="D245" s="720">
        <f>'BNB-System'!D241</f>
        <v>100</v>
      </c>
      <c r="E245" s="888">
        <f>'BNB-System'!G241</f>
        <v>0.23076923076923078</v>
      </c>
      <c r="F245" s="889"/>
      <c r="G245" s="945">
        <f>SUM(G246:G248)</f>
        <v>0</v>
      </c>
      <c r="H245" s="327"/>
      <c r="I245" s="327"/>
      <c r="J245" s="327"/>
      <c r="K245" s="809"/>
      <c r="L245" s="327"/>
      <c r="M245" s="290"/>
      <c r="N245" s="327">
        <f>'BNB-System'!H241</f>
        <v>300</v>
      </c>
      <c r="O245" s="559">
        <f t="shared" si="27"/>
        <v>0</v>
      </c>
      <c r="P245" s="48"/>
      <c r="U245" s="45"/>
    </row>
    <row r="246" spans="2:21" hidden="1" outlineLevel="1">
      <c r="B246" s="130"/>
      <c r="C246" s="137" t="str">
        <f>'BNB-System'!C242</f>
        <v>Erreichbarkeit Haupt-/ Fernbahnhof</v>
      </c>
      <c r="D246" s="714">
        <f>'BNB-System'!D242</f>
        <v>30</v>
      </c>
      <c r="E246" s="415"/>
      <c r="F246" s="131"/>
      <c r="G246" s="349"/>
      <c r="H246" s="327"/>
      <c r="I246" s="327"/>
      <c r="J246" s="327"/>
      <c r="K246" s="809"/>
      <c r="L246" s="327"/>
      <c r="M246" s="290"/>
      <c r="N246" s="327"/>
      <c r="O246" s="559"/>
      <c r="P246" s="48"/>
      <c r="U246" s="45"/>
    </row>
    <row r="247" spans="2:21" hidden="1" outlineLevel="1">
      <c r="B247" s="130"/>
      <c r="C247" s="137" t="str">
        <f>'BNB-System'!C243</f>
        <v>Erreichbarkeit ÖPNV</v>
      </c>
      <c r="D247" s="714">
        <f>'BNB-System'!D243</f>
        <v>30</v>
      </c>
      <c r="E247" s="415"/>
      <c r="F247" s="131"/>
      <c r="G247" s="349"/>
      <c r="H247" s="327"/>
      <c r="I247" s="327"/>
      <c r="J247" s="327"/>
      <c r="K247" s="809"/>
      <c r="L247" s="327"/>
      <c r="M247" s="290"/>
      <c r="N247" s="327"/>
      <c r="O247" s="559"/>
      <c r="P247" s="48"/>
      <c r="U247" s="45"/>
    </row>
    <row r="248" spans="2:21" hidden="1" outlineLevel="1">
      <c r="B248" s="130"/>
      <c r="C248" s="137" t="str">
        <f>'BNB-System'!C244</f>
        <v>Fuß- und Radwege</v>
      </c>
      <c r="D248" s="715">
        <f>'BNB-System'!D244</f>
        <v>40</v>
      </c>
      <c r="E248" s="415"/>
      <c r="F248" s="131"/>
      <c r="G248" s="359"/>
      <c r="H248" s="327"/>
      <c r="I248" s="327"/>
      <c r="J248" s="327"/>
      <c r="K248" s="809"/>
      <c r="L248" s="327"/>
      <c r="M248" s="290"/>
      <c r="N248" s="327"/>
      <c r="O248" s="559"/>
      <c r="P248" s="48"/>
      <c r="U248" s="45"/>
    </row>
    <row r="249" spans="2:21" collapsed="1">
      <c r="B249" s="887" t="str">
        <f>'BNB-System'!B245</f>
        <v xml:space="preserve"> 6.1.5</v>
      </c>
      <c r="C249" s="379" t="str">
        <f>'BNB-System'!C245</f>
        <v>Nähe zu nutzungsrelevanten Einrichtungen</v>
      </c>
      <c r="D249" s="720">
        <f>'BNB-System'!D245</f>
        <v>100</v>
      </c>
      <c r="E249" s="888">
        <f>'BNB-System'!G245</f>
        <v>0.15384615384615385</v>
      </c>
      <c r="F249" s="889"/>
      <c r="G249" s="945">
        <f>SUM(G250:G258)</f>
        <v>0</v>
      </c>
      <c r="H249" s="327"/>
      <c r="I249" s="327"/>
      <c r="J249" s="327"/>
      <c r="K249" s="809"/>
      <c r="L249" s="327"/>
      <c r="M249" s="290"/>
      <c r="N249" s="327">
        <f>'BNB-System'!H245</f>
        <v>200</v>
      </c>
      <c r="O249" s="559">
        <f t="shared" si="27"/>
        <v>0</v>
      </c>
      <c r="P249" s="48"/>
      <c r="U249" s="45"/>
    </row>
    <row r="250" spans="2:21" hidden="1" outlineLevel="1">
      <c r="B250" s="130"/>
      <c r="C250" s="137" t="str">
        <f>'BNB-System'!C246</f>
        <v>Gastronomie</v>
      </c>
      <c r="D250" s="714">
        <f>'BNB-System'!D246</f>
        <v>10</v>
      </c>
      <c r="E250" s="415"/>
      <c r="F250" s="131"/>
      <c r="G250" s="349"/>
      <c r="H250" s="326"/>
      <c r="I250" s="326"/>
      <c r="J250" s="326"/>
      <c r="K250" s="810"/>
      <c r="L250" s="326"/>
      <c r="M250" s="290"/>
      <c r="N250" s="326"/>
      <c r="O250" s="559"/>
      <c r="P250" s="59"/>
      <c r="U250" s="45"/>
    </row>
    <row r="251" spans="2:21" hidden="1" outlineLevel="1">
      <c r="B251" s="130"/>
      <c r="C251" s="137" t="str">
        <f>'BNB-System'!C247</f>
        <v>Nahversorgung</v>
      </c>
      <c r="D251" s="714">
        <f>'BNB-System'!D247</f>
        <v>10</v>
      </c>
      <c r="E251" s="415"/>
      <c r="F251" s="131"/>
      <c r="G251" s="349"/>
      <c r="H251" s="326"/>
      <c r="I251" s="326"/>
      <c r="J251" s="326"/>
      <c r="K251" s="810"/>
      <c r="L251" s="326"/>
      <c r="M251" s="290"/>
      <c r="N251" s="326"/>
      <c r="O251" s="559"/>
      <c r="P251" s="59"/>
      <c r="U251" s="45"/>
    </row>
    <row r="252" spans="2:21" hidden="1" outlineLevel="1">
      <c r="B252" s="130"/>
      <c r="C252" s="137" t="str">
        <f>'BNB-System'!C248</f>
        <v>Parkanlagen und Freiräume</v>
      </c>
      <c r="D252" s="714">
        <f>'BNB-System'!D248</f>
        <v>20</v>
      </c>
      <c r="E252" s="415"/>
      <c r="F252" s="131"/>
      <c r="G252" s="349"/>
      <c r="H252" s="326"/>
      <c r="I252" s="326"/>
      <c r="J252" s="326"/>
      <c r="K252" s="810"/>
      <c r="L252" s="326"/>
      <c r="M252" s="290"/>
      <c r="N252" s="326"/>
      <c r="O252" s="559"/>
      <c r="P252" s="59"/>
      <c r="U252" s="45"/>
    </row>
    <row r="253" spans="2:21" hidden="1" outlineLevel="1">
      <c r="B253" s="130"/>
      <c r="C253" s="137" t="str">
        <f>'BNB-System'!C249</f>
        <v>Bildung</v>
      </c>
      <c r="D253" s="714">
        <f>'BNB-System'!D249</f>
        <v>10</v>
      </c>
      <c r="E253" s="415"/>
      <c r="F253" s="131"/>
      <c r="G253" s="349"/>
      <c r="H253" s="326"/>
      <c r="I253" s="326"/>
      <c r="J253" s="326"/>
      <c r="K253" s="810"/>
      <c r="L253" s="326"/>
      <c r="M253" s="290"/>
      <c r="N253" s="326"/>
      <c r="O253" s="559"/>
      <c r="P253" s="59"/>
      <c r="U253" s="45"/>
    </row>
    <row r="254" spans="2:21" hidden="1" outlineLevel="1">
      <c r="B254" s="130"/>
      <c r="C254" s="137" t="str">
        <f>'BNB-System'!C250</f>
        <v>Öffentliche Verwaltung</v>
      </c>
      <c r="D254" s="714">
        <f>'BNB-System'!D250</f>
        <v>10</v>
      </c>
      <c r="E254" s="415"/>
      <c r="F254" s="131"/>
      <c r="G254" s="349"/>
      <c r="H254" s="326"/>
      <c r="I254" s="326"/>
      <c r="J254" s="326"/>
      <c r="K254" s="810"/>
      <c r="L254" s="326"/>
      <c r="M254" s="290"/>
      <c r="N254" s="326"/>
      <c r="O254" s="559"/>
      <c r="P254" s="59"/>
      <c r="U254" s="45"/>
    </row>
    <row r="255" spans="2:21" hidden="1" outlineLevel="1">
      <c r="B255" s="130"/>
      <c r="C255" s="137" t="str">
        <f>'BNB-System'!C251</f>
        <v>Medizinische Versorgung</v>
      </c>
      <c r="D255" s="714">
        <f>'BNB-System'!D251</f>
        <v>10</v>
      </c>
      <c r="E255" s="415"/>
      <c r="F255" s="131"/>
      <c r="G255" s="349"/>
      <c r="H255" s="326"/>
      <c r="I255" s="326"/>
      <c r="J255" s="326"/>
      <c r="K255" s="810"/>
      <c r="L255" s="326"/>
      <c r="M255" s="290"/>
      <c r="N255" s="326"/>
      <c r="O255" s="559"/>
      <c r="P255" s="59"/>
      <c r="U255" s="45"/>
    </row>
    <row r="256" spans="2:21" hidden="1" outlineLevel="1">
      <c r="B256" s="130"/>
      <c r="C256" s="137" t="str">
        <f>'BNB-System'!C252</f>
        <v>Sportstätten</v>
      </c>
      <c r="D256" s="714">
        <f>'BNB-System'!D252</f>
        <v>10</v>
      </c>
      <c r="E256" s="415"/>
      <c r="F256" s="131"/>
      <c r="G256" s="349"/>
      <c r="H256" s="326"/>
      <c r="I256" s="326"/>
      <c r="J256" s="326"/>
      <c r="K256" s="810"/>
      <c r="L256" s="326"/>
      <c r="M256" s="290"/>
      <c r="N256" s="326"/>
      <c r="O256" s="559"/>
      <c r="P256" s="59"/>
      <c r="U256" s="45"/>
    </row>
    <row r="257" spans="2:21" hidden="1" outlineLevel="1">
      <c r="B257" s="130"/>
      <c r="C257" s="137" t="str">
        <f>'BNB-System'!C253</f>
        <v>Freizeit</v>
      </c>
      <c r="D257" s="714">
        <f>'BNB-System'!D253</f>
        <v>10</v>
      </c>
      <c r="E257" s="415"/>
      <c r="F257" s="131"/>
      <c r="G257" s="349"/>
      <c r="H257" s="326"/>
      <c r="I257" s="326"/>
      <c r="J257" s="326"/>
      <c r="K257" s="810"/>
      <c r="L257" s="326"/>
      <c r="M257" s="290"/>
      <c r="N257" s="326"/>
      <c r="O257" s="559"/>
      <c r="P257" s="59"/>
      <c r="U257" s="45"/>
    </row>
    <row r="258" spans="2:21" hidden="1" outlineLevel="1">
      <c r="B258" s="130"/>
      <c r="C258" s="137" t="str">
        <f>'BNB-System'!C254</f>
        <v>Dienstleister</v>
      </c>
      <c r="D258" s="715">
        <f>'BNB-System'!D254</f>
        <v>10</v>
      </c>
      <c r="E258" s="415"/>
      <c r="F258" s="131"/>
      <c r="G258" s="359"/>
      <c r="H258" s="326"/>
      <c r="I258" s="326"/>
      <c r="J258" s="326"/>
      <c r="K258" s="810"/>
      <c r="L258" s="326"/>
      <c r="M258" s="290"/>
      <c r="N258" s="326"/>
      <c r="O258" s="559"/>
      <c r="P258" s="59"/>
      <c r="U258" s="45"/>
    </row>
    <row r="259" spans="2:21" ht="15" collapsed="1" thickBot="1">
      <c r="B259" s="887" t="str">
        <f>'BNB-System'!B255</f>
        <v xml:space="preserve"> 6.1.6</v>
      </c>
      <c r="C259" s="379" t="str">
        <f>'BNB-System'!C255</f>
        <v>Anliegende Medien / Erschließung</v>
      </c>
      <c r="D259" s="720">
        <f>'BNB-System'!D255</f>
        <v>100</v>
      </c>
      <c r="E259" s="888">
        <f>'BNB-System'!G255</f>
        <v>0.15384615384615385</v>
      </c>
      <c r="F259" s="889"/>
      <c r="G259" s="945">
        <f>SUM(G260:G263)</f>
        <v>0</v>
      </c>
      <c r="H259" s="326"/>
      <c r="I259" s="326"/>
      <c r="J259" s="326"/>
      <c r="K259" s="810"/>
      <c r="L259" s="326"/>
      <c r="M259" s="886"/>
      <c r="N259" s="384">
        <f>'BNB-System'!H255</f>
        <v>200</v>
      </c>
      <c r="O259" s="559">
        <f t="shared" si="27"/>
        <v>0</v>
      </c>
      <c r="P259" s="53"/>
      <c r="U259" s="45"/>
    </row>
    <row r="260" spans="2:21" hidden="1" outlineLevel="1">
      <c r="B260" s="130"/>
      <c r="C260" s="395" t="str">
        <f>'BNB-System'!C256</f>
        <v>Leitungsgebundene Energie</v>
      </c>
      <c r="D260" s="721">
        <f>'BNB-System'!D256</f>
        <v>25</v>
      </c>
      <c r="E260" s="415"/>
      <c r="F260" s="131"/>
      <c r="G260" s="533"/>
      <c r="H260" s="883"/>
      <c r="I260" s="883"/>
      <c r="J260" s="883"/>
      <c r="K260" s="884"/>
      <c r="L260" s="883"/>
      <c r="M260" s="290"/>
      <c r="N260" s="883"/>
      <c r="O260" s="885"/>
      <c r="P260" s="437"/>
      <c r="U260" s="45"/>
    </row>
    <row r="261" spans="2:21" hidden="1" outlineLevel="1">
      <c r="B261" s="130"/>
      <c r="C261" s="137" t="str">
        <f>'BNB-System'!C257</f>
        <v>Solarenergie</v>
      </c>
      <c r="D261" s="714">
        <f>'BNB-System'!D257</f>
        <v>25</v>
      </c>
      <c r="E261" s="415"/>
      <c r="F261" s="131"/>
      <c r="G261" s="349"/>
      <c r="H261" s="883"/>
      <c r="I261" s="883"/>
      <c r="J261" s="883"/>
      <c r="K261" s="884"/>
      <c r="L261" s="883"/>
      <c r="M261" s="290"/>
      <c r="N261" s="883"/>
      <c r="O261" s="885"/>
      <c r="P261" s="437"/>
      <c r="U261" s="45"/>
    </row>
    <row r="262" spans="2:21" hidden="1" outlineLevel="1">
      <c r="B262" s="130"/>
      <c r="C262" s="137" t="str">
        <f>'BNB-System'!C258</f>
        <v>Breitband-Anschluss</v>
      </c>
      <c r="D262" s="714">
        <f>'BNB-System'!D258</f>
        <v>25</v>
      </c>
      <c r="E262" s="415"/>
      <c r="F262" s="131"/>
      <c r="G262" s="349"/>
      <c r="H262" s="883"/>
      <c r="I262" s="883"/>
      <c r="J262" s="883"/>
      <c r="K262" s="884"/>
      <c r="L262" s="883"/>
      <c r="M262" s="290"/>
      <c r="N262" s="883"/>
      <c r="O262" s="885"/>
      <c r="P262" s="437"/>
      <c r="U262" s="45"/>
    </row>
    <row r="263" spans="2:21" ht="15" hidden="1" outlineLevel="1" thickBot="1">
      <c r="B263" s="391"/>
      <c r="C263" s="137" t="str">
        <f>'BNB-System'!C259</f>
        <v>Regenwasserversickerung</v>
      </c>
      <c r="D263" s="715">
        <f>'BNB-System'!D259</f>
        <v>25</v>
      </c>
      <c r="E263" s="415"/>
      <c r="F263" s="61"/>
      <c r="G263" s="359"/>
      <c r="H263" s="883"/>
      <c r="I263" s="883"/>
      <c r="J263" s="883"/>
      <c r="K263" s="884"/>
      <c r="L263" s="883"/>
      <c r="M263" s="290"/>
      <c r="N263" s="883"/>
      <c r="O263" s="885"/>
      <c r="P263" s="437"/>
      <c r="U263" s="45"/>
    </row>
    <row r="264" spans="2:21" collapsed="1">
      <c r="B264" s="893"/>
      <c r="C264" s="932"/>
      <c r="D264" s="894"/>
      <c r="E264" s="895"/>
      <c r="F264" s="230"/>
      <c r="G264" s="896"/>
      <c r="H264" s="897"/>
      <c r="I264" s="897"/>
      <c r="J264" s="897"/>
      <c r="K264" s="897"/>
      <c r="L264" s="897"/>
      <c r="M264" s="222"/>
      <c r="N264" s="441"/>
      <c r="O264" s="441"/>
      <c r="P264" s="440"/>
      <c r="U264" s="45"/>
    </row>
    <row r="265" spans="2:21">
      <c r="B265" s="436"/>
      <c r="C265" s="153"/>
      <c r="D265" s="437"/>
      <c r="E265" s="438"/>
      <c r="F265" s="343"/>
      <c r="G265" s="439"/>
      <c r="H265" s="309"/>
      <c r="I265" s="309"/>
      <c r="J265" s="309"/>
      <c r="K265" s="309"/>
      <c r="L265" s="309"/>
      <c r="M265" s="227"/>
      <c r="N265" s="309"/>
      <c r="O265" s="309"/>
      <c r="P265" s="437"/>
      <c r="U265" s="45"/>
    </row>
    <row r="266" spans="2:21">
      <c r="B266" s="318"/>
      <c r="C266" s="153"/>
      <c r="D266" s="437"/>
      <c r="E266" s="438"/>
      <c r="F266" s="343"/>
      <c r="G266" s="439"/>
      <c r="H266" s="309"/>
      <c r="I266" s="309"/>
      <c r="J266" s="309"/>
      <c r="K266" s="309"/>
      <c r="L266" s="309"/>
      <c r="M266" s="227"/>
      <c r="N266" s="309"/>
      <c r="O266" s="309"/>
      <c r="P266" s="437"/>
      <c r="U266" s="45"/>
    </row>
    <row r="267" spans="2:21">
      <c r="B267" s="318"/>
      <c r="C267" s="153"/>
      <c r="D267" s="437"/>
      <c r="E267" s="438"/>
      <c r="F267" s="343"/>
      <c r="G267" s="439"/>
      <c r="H267" s="309"/>
      <c r="I267" s="309"/>
      <c r="J267" s="309"/>
      <c r="K267" s="309"/>
      <c r="L267" s="309"/>
      <c r="M267" s="227"/>
      <c r="N267" s="309"/>
      <c r="O267" s="309"/>
      <c r="P267" s="437"/>
      <c r="U267" s="45"/>
    </row>
    <row r="268" spans="2:21">
      <c r="B268" s="318"/>
      <c r="C268" s="153"/>
      <c r="D268" s="437"/>
      <c r="E268" s="438"/>
      <c r="F268" s="343"/>
      <c r="G268" s="439"/>
      <c r="H268" s="309"/>
      <c r="I268" s="309"/>
      <c r="J268" s="309"/>
      <c r="K268" s="309"/>
      <c r="L268" s="309"/>
      <c r="M268" s="227"/>
      <c r="N268" s="309"/>
      <c r="O268" s="309"/>
      <c r="P268" s="437"/>
      <c r="U268" s="45"/>
    </row>
    <row r="269" spans="2:21">
      <c r="B269" s="441"/>
      <c r="C269" s="441"/>
      <c r="D269" s="381"/>
      <c r="E269" s="381"/>
      <c r="F269" s="381"/>
      <c r="G269" s="381"/>
      <c r="H269" s="381"/>
      <c r="I269" s="381"/>
      <c r="J269" s="381"/>
      <c r="K269" s="381"/>
      <c r="L269" s="381"/>
      <c r="M269" s="227"/>
      <c r="N269" s="381"/>
      <c r="O269" s="381"/>
      <c r="P269" s="227"/>
      <c r="U269" s="45"/>
    </row>
    <row r="270" spans="2:21">
      <c r="B270" s="1"/>
      <c r="C270" s="1"/>
      <c r="D270" s="225"/>
      <c r="E270" s="225"/>
      <c r="F270" s="225"/>
      <c r="G270" s="225"/>
      <c r="H270" s="225"/>
      <c r="I270" s="225"/>
      <c r="J270" s="225"/>
      <c r="K270" s="225"/>
      <c r="L270" s="225"/>
      <c r="M270" s="227"/>
      <c r="N270" s="225"/>
      <c r="O270" s="225"/>
      <c r="P270" s="227"/>
      <c r="U270" s="45"/>
    </row>
    <row r="271" spans="2:21">
      <c r="B271" s="1"/>
      <c r="C271" s="1"/>
      <c r="D271" s="225"/>
      <c r="E271" s="225"/>
      <c r="F271" s="225"/>
      <c r="G271" s="225"/>
      <c r="H271" s="225"/>
      <c r="I271" s="225"/>
      <c r="J271" s="225"/>
      <c r="K271" s="225"/>
      <c r="L271" s="225"/>
      <c r="M271" s="227"/>
      <c r="N271" s="225"/>
      <c r="O271" s="225"/>
      <c r="P271" s="227"/>
      <c r="U271" s="45"/>
    </row>
    <row r="272" spans="2:21">
      <c r="B272" s="1"/>
      <c r="C272" s="1"/>
      <c r="D272" s="225"/>
      <c r="E272" s="225"/>
      <c r="F272" s="225"/>
      <c r="G272" s="225"/>
      <c r="H272" s="225"/>
      <c r="I272" s="225"/>
      <c r="J272" s="225"/>
      <c r="K272" s="225"/>
      <c r="L272" s="225"/>
      <c r="M272" s="227"/>
      <c r="N272" s="225"/>
      <c r="O272" s="225"/>
      <c r="P272" s="227"/>
      <c r="U272" s="45"/>
    </row>
    <row r="273" spans="2:21">
      <c r="B273" s="1"/>
      <c r="C273" s="1"/>
      <c r="D273" s="225"/>
      <c r="E273" s="225"/>
      <c r="F273" s="225"/>
      <c r="G273" s="225"/>
      <c r="H273" s="225"/>
      <c r="I273" s="225"/>
      <c r="J273" s="225"/>
      <c r="K273" s="225"/>
      <c r="L273" s="225"/>
      <c r="M273" s="227"/>
      <c r="N273" s="225"/>
      <c r="O273" s="225"/>
      <c r="P273" s="227"/>
      <c r="U273" s="45"/>
    </row>
    <row r="274" spans="2:21">
      <c r="B274" s="1"/>
      <c r="C274" s="1"/>
      <c r="D274" s="225"/>
      <c r="E274" s="225"/>
      <c r="F274" s="225"/>
      <c r="G274" s="225"/>
      <c r="H274" s="225"/>
      <c r="I274" s="225"/>
      <c r="J274" s="225"/>
      <c r="K274" s="225"/>
      <c r="L274" s="225"/>
      <c r="M274" s="227"/>
      <c r="N274" s="225"/>
      <c r="O274" s="225"/>
      <c r="P274" s="227"/>
      <c r="U274" s="45"/>
    </row>
    <row r="275" spans="2:21">
      <c r="B275" s="1"/>
      <c r="C275" s="1"/>
      <c r="D275" s="225"/>
      <c r="E275" s="225"/>
      <c r="F275" s="225"/>
      <c r="G275" s="225"/>
      <c r="H275" s="225"/>
      <c r="I275" s="225"/>
      <c r="J275" s="225"/>
      <c r="K275" s="225"/>
      <c r="L275" s="225"/>
      <c r="M275" s="227"/>
      <c r="N275" s="225"/>
      <c r="O275" s="225"/>
      <c r="P275" s="227"/>
      <c r="U275" s="45"/>
    </row>
    <row r="276" spans="2:21">
      <c r="B276" s="1"/>
      <c r="C276" s="1"/>
      <c r="D276" s="225"/>
      <c r="E276" s="225"/>
      <c r="F276" s="225"/>
      <c r="G276" s="225"/>
      <c r="H276" s="225"/>
      <c r="I276" s="225"/>
      <c r="J276" s="225"/>
      <c r="K276" s="225"/>
      <c r="L276" s="225"/>
      <c r="M276" s="227"/>
      <c r="N276" s="225"/>
      <c r="O276" s="225"/>
      <c r="P276" s="227"/>
      <c r="U276" s="45"/>
    </row>
    <row r="277" spans="2:21">
      <c r="B277" s="1"/>
      <c r="C277" s="1"/>
      <c r="D277" s="225"/>
      <c r="E277" s="225"/>
      <c r="F277" s="225"/>
      <c r="G277" s="225"/>
      <c r="H277" s="225"/>
      <c r="I277" s="225"/>
      <c r="J277" s="225"/>
      <c r="K277" s="225"/>
      <c r="L277" s="225"/>
      <c r="M277" s="227"/>
      <c r="N277" s="225"/>
      <c r="O277" s="225"/>
      <c r="P277" s="227"/>
      <c r="U277" s="45"/>
    </row>
    <row r="278" spans="2:21">
      <c r="B278" s="1"/>
      <c r="C278" s="1"/>
      <c r="D278" s="225"/>
      <c r="E278" s="225"/>
      <c r="F278" s="225"/>
      <c r="G278" s="225"/>
      <c r="H278" s="225"/>
      <c r="I278" s="225"/>
      <c r="J278" s="225"/>
      <c r="K278" s="225"/>
      <c r="L278" s="225"/>
      <c r="M278" s="227"/>
      <c r="N278" s="225"/>
      <c r="O278" s="225"/>
      <c r="P278" s="227"/>
      <c r="U278" s="45"/>
    </row>
    <row r="279" spans="2:21">
      <c r="B279" s="1"/>
      <c r="C279" s="1"/>
      <c r="D279" s="225"/>
      <c r="E279" s="225"/>
      <c r="F279" s="225"/>
      <c r="G279" s="225"/>
      <c r="H279" s="225"/>
      <c r="I279" s="225"/>
      <c r="J279" s="225"/>
      <c r="K279" s="225"/>
      <c r="L279" s="225"/>
      <c r="M279" s="227"/>
      <c r="N279" s="225"/>
      <c r="O279" s="225"/>
      <c r="P279" s="227"/>
      <c r="U279" s="45"/>
    </row>
    <row r="280" spans="2:21">
      <c r="B280" s="1"/>
      <c r="C280" s="1"/>
      <c r="D280" s="225"/>
      <c r="E280" s="225"/>
      <c r="F280" s="225"/>
      <c r="G280" s="225"/>
      <c r="H280" s="225"/>
      <c r="I280" s="225"/>
      <c r="J280" s="225"/>
      <c r="K280" s="225"/>
      <c r="L280" s="225"/>
      <c r="M280" s="227"/>
      <c r="N280" s="225"/>
      <c r="O280" s="225"/>
      <c r="P280" s="227"/>
      <c r="U280" s="45"/>
    </row>
    <row r="281" spans="2:21">
      <c r="B281" s="1"/>
      <c r="C281" s="1"/>
      <c r="D281" s="225"/>
      <c r="E281" s="225"/>
      <c r="F281" s="225"/>
      <c r="G281" s="225"/>
      <c r="H281" s="225"/>
      <c r="I281" s="225"/>
      <c r="J281" s="225"/>
      <c r="K281" s="225"/>
      <c r="L281" s="225"/>
      <c r="M281" s="227"/>
      <c r="N281" s="225"/>
      <c r="O281" s="225"/>
      <c r="P281" s="227"/>
      <c r="U281" s="45"/>
    </row>
    <row r="282" spans="2:21">
      <c r="B282" s="1"/>
      <c r="C282" s="1"/>
      <c r="D282" s="225"/>
      <c r="E282" s="225"/>
      <c r="F282" s="225"/>
      <c r="G282" s="225"/>
      <c r="H282" s="225"/>
      <c r="I282" s="225"/>
      <c r="J282" s="225"/>
      <c r="K282" s="225"/>
      <c r="L282" s="225"/>
      <c r="M282" s="227"/>
      <c r="N282" s="225"/>
      <c r="O282" s="225"/>
      <c r="P282" s="227"/>
      <c r="U282" s="45"/>
    </row>
    <row r="283" spans="2:21">
      <c r="B283" s="1"/>
      <c r="C283" s="1"/>
      <c r="D283" s="225"/>
      <c r="E283" s="225"/>
      <c r="F283" s="225"/>
      <c r="G283" s="225"/>
      <c r="H283" s="225"/>
      <c r="I283" s="225"/>
      <c r="J283" s="225"/>
      <c r="K283" s="225"/>
      <c r="L283" s="225"/>
      <c r="M283" s="227"/>
      <c r="N283" s="225"/>
      <c r="O283" s="225"/>
      <c r="P283" s="227"/>
      <c r="U283" s="45"/>
    </row>
    <row r="284" spans="2:21">
      <c r="B284" s="1"/>
      <c r="C284" s="1"/>
      <c r="D284" s="225"/>
      <c r="E284" s="225"/>
      <c r="F284" s="225"/>
      <c r="G284" s="225"/>
      <c r="H284" s="225"/>
      <c r="I284" s="225"/>
      <c r="J284" s="225"/>
      <c r="K284" s="225"/>
      <c r="L284" s="225"/>
      <c r="M284" s="227"/>
      <c r="N284" s="225"/>
      <c r="O284" s="225"/>
      <c r="P284" s="227"/>
      <c r="U284" s="45"/>
    </row>
    <row r="285" spans="2:21">
      <c r="B285" s="1"/>
      <c r="C285" s="1"/>
      <c r="D285" s="225"/>
      <c r="E285" s="225"/>
      <c r="F285" s="225"/>
      <c r="G285" s="225"/>
      <c r="H285" s="225"/>
      <c r="I285" s="225"/>
      <c r="J285" s="225"/>
      <c r="K285" s="225"/>
      <c r="L285" s="225"/>
      <c r="M285" s="227"/>
      <c r="N285" s="225"/>
      <c r="O285" s="225"/>
      <c r="P285" s="227"/>
      <c r="U285" s="45"/>
    </row>
    <row r="286" spans="2:21">
      <c r="B286" s="1"/>
      <c r="C286" s="1"/>
      <c r="D286" s="225"/>
      <c r="E286" s="225"/>
      <c r="F286" s="225"/>
      <c r="G286" s="225"/>
      <c r="H286" s="225"/>
      <c r="I286" s="225"/>
      <c r="J286" s="225"/>
      <c r="K286" s="225"/>
      <c r="L286" s="225"/>
      <c r="M286" s="227"/>
      <c r="N286" s="225"/>
      <c r="O286" s="225"/>
      <c r="P286" s="227"/>
      <c r="U286" s="45"/>
    </row>
    <row r="287" spans="2:21">
      <c r="B287" s="1"/>
      <c r="C287" s="1"/>
      <c r="D287" s="225"/>
      <c r="E287" s="225"/>
      <c r="F287" s="225"/>
      <c r="G287" s="225"/>
      <c r="H287" s="225"/>
      <c r="I287" s="225"/>
      <c r="J287" s="225"/>
      <c r="K287" s="225"/>
      <c r="L287" s="225"/>
      <c r="M287" s="227"/>
      <c r="N287" s="225"/>
      <c r="O287" s="225"/>
      <c r="P287" s="227"/>
      <c r="U287" s="45"/>
    </row>
    <row r="288" spans="2:21">
      <c r="B288" s="1"/>
      <c r="C288" s="1"/>
      <c r="D288" s="225"/>
      <c r="E288" s="225"/>
      <c r="F288" s="225"/>
      <c r="G288" s="225"/>
      <c r="H288" s="225"/>
      <c r="I288" s="225"/>
      <c r="J288" s="225"/>
      <c r="K288" s="225"/>
      <c r="L288" s="225"/>
      <c r="M288" s="227"/>
      <c r="N288" s="225"/>
      <c r="O288" s="225"/>
      <c r="P288" s="227"/>
      <c r="U288" s="45"/>
    </row>
    <row r="289" spans="2:21">
      <c r="B289" s="1"/>
      <c r="C289" s="1"/>
      <c r="D289" s="225"/>
      <c r="E289" s="225"/>
      <c r="F289" s="225"/>
      <c r="G289" s="225"/>
      <c r="H289" s="225"/>
      <c r="I289" s="225"/>
      <c r="J289" s="225"/>
      <c r="K289" s="225"/>
      <c r="L289" s="225"/>
      <c r="M289" s="227"/>
      <c r="N289" s="225"/>
      <c r="O289" s="225"/>
      <c r="P289" s="227"/>
      <c r="U289" s="45"/>
    </row>
    <row r="290" spans="2:21">
      <c r="B290" s="1"/>
      <c r="C290" s="1"/>
      <c r="D290" s="225"/>
      <c r="E290" s="225"/>
      <c r="F290" s="225"/>
      <c r="G290" s="225"/>
      <c r="H290" s="225"/>
      <c r="I290" s="225"/>
      <c r="J290" s="225"/>
      <c r="K290" s="225"/>
      <c r="L290" s="225"/>
      <c r="M290" s="227"/>
      <c r="N290" s="225"/>
      <c r="O290" s="225"/>
      <c r="P290" s="227"/>
      <c r="U290" s="45"/>
    </row>
    <row r="291" spans="2:21">
      <c r="B291" s="1"/>
      <c r="C291" s="1"/>
      <c r="D291" s="225"/>
      <c r="E291" s="225"/>
      <c r="F291" s="225"/>
      <c r="G291" s="225"/>
      <c r="H291" s="225"/>
      <c r="I291" s="225"/>
      <c r="J291" s="225"/>
      <c r="K291" s="225"/>
      <c r="L291" s="225"/>
      <c r="M291" s="227"/>
      <c r="N291" s="225"/>
      <c r="O291" s="225"/>
      <c r="P291" s="227"/>
      <c r="U291" s="45"/>
    </row>
    <row r="292" spans="2:21">
      <c r="B292" s="1"/>
      <c r="C292" s="1"/>
      <c r="D292" s="225"/>
      <c r="E292" s="225"/>
      <c r="F292" s="225"/>
      <c r="G292" s="225"/>
      <c r="H292" s="225"/>
      <c r="I292" s="225"/>
      <c r="J292" s="225"/>
      <c r="K292" s="225"/>
      <c r="L292" s="225"/>
      <c r="M292" s="227"/>
      <c r="N292" s="225"/>
      <c r="O292" s="225"/>
      <c r="P292" s="227"/>
      <c r="U292" s="45"/>
    </row>
    <row r="293" spans="2:21">
      <c r="B293" s="1"/>
      <c r="C293" s="1"/>
      <c r="D293" s="225"/>
      <c r="E293" s="225"/>
      <c r="F293" s="225"/>
      <c r="G293" s="225"/>
      <c r="H293" s="225"/>
      <c r="I293" s="225"/>
      <c r="J293" s="225"/>
      <c r="K293" s="225"/>
      <c r="L293" s="225"/>
      <c r="M293" s="227"/>
      <c r="N293" s="225"/>
      <c r="O293" s="225"/>
      <c r="P293" s="227"/>
      <c r="U293" s="45"/>
    </row>
    <row r="294" spans="2:21">
      <c r="B294" s="1"/>
      <c r="C294" s="1"/>
      <c r="D294" s="225"/>
      <c r="E294" s="225"/>
      <c r="F294" s="225"/>
      <c r="G294" s="225"/>
      <c r="H294" s="225"/>
      <c r="I294" s="225"/>
      <c r="J294" s="225"/>
      <c r="K294" s="225"/>
      <c r="L294" s="225"/>
      <c r="M294" s="227"/>
      <c r="N294" s="225"/>
      <c r="O294" s="225"/>
      <c r="P294" s="227"/>
      <c r="U294" s="45"/>
    </row>
    <row r="295" spans="2:21">
      <c r="B295" s="1"/>
      <c r="C295" s="1"/>
      <c r="D295" s="225"/>
      <c r="E295" s="225"/>
      <c r="F295" s="225"/>
      <c r="G295" s="225"/>
      <c r="H295" s="225"/>
      <c r="I295" s="225"/>
      <c r="J295" s="225"/>
      <c r="K295" s="225"/>
      <c r="L295" s="225"/>
      <c r="M295" s="227"/>
      <c r="N295" s="225"/>
      <c r="O295" s="225"/>
      <c r="P295" s="227"/>
      <c r="U295" s="45"/>
    </row>
    <row r="296" spans="2:21">
      <c r="B296" s="1"/>
      <c r="C296" s="1"/>
      <c r="D296" s="225"/>
      <c r="E296" s="225"/>
      <c r="F296" s="225"/>
      <c r="G296" s="225"/>
      <c r="H296" s="225"/>
      <c r="I296" s="225"/>
      <c r="J296" s="225"/>
      <c r="K296" s="225"/>
      <c r="L296" s="225"/>
      <c r="M296" s="227"/>
      <c r="N296" s="225"/>
      <c r="O296" s="225"/>
      <c r="P296" s="227"/>
      <c r="U296" s="45"/>
    </row>
    <row r="297" spans="2:21">
      <c r="B297" s="1"/>
      <c r="C297" s="1"/>
      <c r="D297" s="225"/>
      <c r="E297" s="225"/>
      <c r="F297" s="225"/>
      <c r="G297" s="225"/>
      <c r="H297" s="225"/>
      <c r="I297" s="225"/>
      <c r="J297" s="225"/>
      <c r="K297" s="225"/>
      <c r="L297" s="225"/>
      <c r="M297" s="227"/>
      <c r="N297" s="225"/>
      <c r="O297" s="225"/>
      <c r="P297" s="227"/>
      <c r="U297" s="45"/>
    </row>
    <row r="298" spans="2:21">
      <c r="B298" s="1"/>
      <c r="C298" s="1"/>
      <c r="D298" s="225"/>
      <c r="E298" s="225"/>
      <c r="F298" s="225"/>
      <c r="G298" s="225"/>
      <c r="H298" s="225"/>
      <c r="I298" s="225"/>
      <c r="J298" s="225"/>
      <c r="K298" s="225"/>
      <c r="L298" s="225"/>
      <c r="M298" s="227"/>
      <c r="N298" s="225"/>
      <c r="O298" s="225"/>
      <c r="P298" s="227"/>
      <c r="U298" s="45"/>
    </row>
    <row r="299" spans="2:21">
      <c r="B299" s="1"/>
      <c r="C299" s="1"/>
      <c r="D299" s="225"/>
      <c r="E299" s="225"/>
      <c r="F299" s="225"/>
      <c r="G299" s="225"/>
      <c r="H299" s="225"/>
      <c r="I299" s="225"/>
      <c r="J299" s="225"/>
      <c r="K299" s="225"/>
      <c r="L299" s="225"/>
      <c r="M299" s="227"/>
      <c r="N299" s="225"/>
      <c r="O299" s="225"/>
      <c r="P299" s="227"/>
      <c r="U299" s="45"/>
    </row>
    <row r="300" spans="2:21">
      <c r="B300" s="1"/>
      <c r="C300" s="1"/>
      <c r="D300" s="225"/>
      <c r="E300" s="225"/>
      <c r="F300" s="225"/>
      <c r="G300" s="225"/>
      <c r="H300" s="225"/>
      <c r="I300" s="225"/>
      <c r="J300" s="225"/>
      <c r="K300" s="225"/>
      <c r="L300" s="225"/>
      <c r="M300" s="227"/>
      <c r="N300" s="225"/>
      <c r="O300" s="225"/>
      <c r="P300" s="227"/>
      <c r="U300" s="45"/>
    </row>
    <row r="301" spans="2:21">
      <c r="B301" s="1"/>
      <c r="C301" s="1"/>
      <c r="D301" s="225"/>
      <c r="E301" s="225"/>
      <c r="F301" s="225"/>
      <c r="G301" s="225"/>
      <c r="H301" s="225"/>
      <c r="I301" s="225"/>
      <c r="J301" s="225"/>
      <c r="K301" s="225"/>
      <c r="L301" s="225"/>
      <c r="M301" s="227"/>
      <c r="N301" s="225"/>
      <c r="O301" s="225"/>
      <c r="P301" s="227"/>
      <c r="U301" s="45"/>
    </row>
    <row r="302" spans="2:21">
      <c r="B302" s="1"/>
      <c r="C302" s="1"/>
      <c r="D302" s="225"/>
      <c r="E302" s="225"/>
      <c r="F302" s="225"/>
      <c r="G302" s="225"/>
      <c r="H302" s="225"/>
      <c r="I302" s="225"/>
      <c r="J302" s="225"/>
      <c r="K302" s="225"/>
      <c r="L302" s="225"/>
      <c r="M302" s="227"/>
      <c r="N302" s="225"/>
      <c r="O302" s="225"/>
      <c r="P302" s="227"/>
      <c r="U302" s="45"/>
    </row>
    <row r="303" spans="2:21">
      <c r="B303" s="1"/>
      <c r="C303" s="1"/>
      <c r="D303" s="225"/>
      <c r="E303" s="225"/>
      <c r="F303" s="225"/>
      <c r="G303" s="225"/>
      <c r="H303" s="225"/>
      <c r="I303" s="225"/>
      <c r="J303" s="225"/>
      <c r="K303" s="225"/>
      <c r="L303" s="225"/>
      <c r="M303" s="227"/>
      <c r="N303" s="225"/>
      <c r="O303" s="225"/>
      <c r="P303" s="227"/>
      <c r="U303" s="45"/>
    </row>
    <row r="304" spans="2:21">
      <c r="B304" s="1"/>
      <c r="C304" s="1"/>
      <c r="D304" s="225"/>
      <c r="E304" s="225"/>
      <c r="F304" s="225"/>
      <c r="G304" s="225"/>
      <c r="H304" s="225"/>
      <c r="I304" s="225"/>
      <c r="J304" s="225"/>
      <c r="K304" s="225"/>
      <c r="L304" s="225"/>
      <c r="M304" s="227"/>
      <c r="N304" s="225"/>
      <c r="O304" s="225"/>
      <c r="P304" s="227"/>
      <c r="U304" s="45"/>
    </row>
    <row r="305" spans="2:21">
      <c r="B305" s="1"/>
      <c r="C305" s="1"/>
      <c r="D305" s="225"/>
      <c r="E305" s="225"/>
      <c r="F305" s="225"/>
      <c r="G305" s="225"/>
      <c r="H305" s="225"/>
      <c r="I305" s="225"/>
      <c r="J305" s="225"/>
      <c r="K305" s="225"/>
      <c r="L305" s="225"/>
      <c r="M305" s="227"/>
      <c r="N305" s="225"/>
      <c r="O305" s="225"/>
      <c r="P305" s="227"/>
      <c r="U305" s="45"/>
    </row>
    <row r="306" spans="2:21">
      <c r="B306" s="1"/>
      <c r="C306" s="1"/>
      <c r="D306" s="225"/>
      <c r="E306" s="225"/>
      <c r="F306" s="225"/>
      <c r="G306" s="225"/>
      <c r="H306" s="225"/>
      <c r="I306" s="225"/>
      <c r="J306" s="225"/>
      <c r="K306" s="225"/>
      <c r="L306" s="225"/>
      <c r="M306" s="227"/>
      <c r="N306" s="225"/>
      <c r="O306" s="225"/>
      <c r="P306" s="227"/>
      <c r="U306" s="45"/>
    </row>
    <row r="307" spans="2:21">
      <c r="B307" s="1"/>
      <c r="C307" s="1"/>
      <c r="D307" s="225"/>
      <c r="E307" s="225"/>
      <c r="F307" s="225"/>
      <c r="G307" s="225"/>
      <c r="H307" s="225"/>
      <c r="I307" s="225"/>
      <c r="J307" s="225"/>
      <c r="K307" s="225"/>
      <c r="L307" s="225"/>
      <c r="M307" s="227"/>
      <c r="N307" s="225"/>
      <c r="O307" s="225"/>
      <c r="P307" s="227"/>
      <c r="U307" s="45"/>
    </row>
    <row r="308" spans="2:21">
      <c r="B308" s="1"/>
      <c r="C308" s="1"/>
      <c r="D308" s="225"/>
      <c r="E308" s="225"/>
      <c r="F308" s="225"/>
      <c r="G308" s="225"/>
      <c r="H308" s="225"/>
      <c r="I308" s="225"/>
      <c r="J308" s="225"/>
      <c r="K308" s="225"/>
      <c r="L308" s="225"/>
      <c r="M308" s="227"/>
      <c r="N308" s="225"/>
      <c r="O308" s="225"/>
      <c r="P308" s="227"/>
      <c r="U308" s="45"/>
    </row>
    <row r="309" spans="2:21">
      <c r="B309" s="1"/>
      <c r="C309" s="1"/>
      <c r="D309" s="225"/>
      <c r="E309" s="225"/>
      <c r="F309" s="225"/>
      <c r="G309" s="225"/>
      <c r="H309" s="225"/>
      <c r="I309" s="225"/>
      <c r="J309" s="225"/>
      <c r="K309" s="225"/>
      <c r="L309" s="225"/>
      <c r="M309" s="227"/>
      <c r="N309" s="225"/>
      <c r="O309" s="225"/>
      <c r="P309" s="227"/>
      <c r="U309" s="45"/>
    </row>
    <row r="310" spans="2:21">
      <c r="B310" s="1"/>
      <c r="C310" s="1"/>
      <c r="D310" s="225"/>
      <c r="E310" s="225"/>
      <c r="F310" s="225"/>
      <c r="G310" s="225"/>
      <c r="H310" s="225"/>
      <c r="I310" s="225"/>
      <c r="J310" s="225"/>
      <c r="K310" s="225"/>
      <c r="L310" s="225"/>
      <c r="M310" s="227"/>
      <c r="N310" s="225"/>
      <c r="O310" s="225"/>
      <c r="P310" s="227"/>
      <c r="U310" s="45"/>
    </row>
    <row r="311" spans="2:21">
      <c r="B311" s="1"/>
      <c r="C311" s="1"/>
      <c r="D311" s="225"/>
      <c r="E311" s="225"/>
      <c r="F311" s="225"/>
      <c r="G311" s="225"/>
      <c r="H311" s="225"/>
      <c r="I311" s="225"/>
      <c r="J311" s="225"/>
      <c r="K311" s="225"/>
      <c r="L311" s="225"/>
      <c r="M311" s="227"/>
      <c r="N311" s="225"/>
      <c r="O311" s="225"/>
      <c r="P311" s="227"/>
      <c r="U311" s="45"/>
    </row>
    <row r="312" spans="2:21">
      <c r="B312" s="1"/>
      <c r="C312" s="1"/>
      <c r="D312" s="225"/>
      <c r="E312" s="225"/>
      <c r="F312" s="225"/>
      <c r="G312" s="225"/>
      <c r="H312" s="225"/>
      <c r="I312" s="225"/>
      <c r="J312" s="225"/>
      <c r="K312" s="225"/>
      <c r="L312" s="225"/>
      <c r="M312" s="227"/>
      <c r="N312" s="225"/>
      <c r="O312" s="225"/>
      <c r="P312" s="227"/>
      <c r="U312" s="45"/>
    </row>
    <row r="313" spans="2:21">
      <c r="B313" s="1"/>
      <c r="C313" s="1"/>
      <c r="D313" s="225"/>
      <c r="E313" s="225"/>
      <c r="F313" s="225"/>
      <c r="G313" s="225"/>
      <c r="H313" s="225"/>
      <c r="I313" s="225"/>
      <c r="J313" s="225"/>
      <c r="K313" s="225"/>
      <c r="L313" s="225"/>
      <c r="M313" s="227"/>
      <c r="N313" s="225"/>
      <c r="O313" s="225"/>
      <c r="P313" s="227"/>
      <c r="U313" s="45"/>
    </row>
    <row r="314" spans="2:21">
      <c r="B314" s="1"/>
      <c r="C314" s="1"/>
      <c r="D314" s="225"/>
      <c r="E314" s="225"/>
      <c r="F314" s="225"/>
      <c r="G314" s="225"/>
      <c r="H314" s="225"/>
      <c r="I314" s="225"/>
      <c r="J314" s="225"/>
      <c r="K314" s="225"/>
      <c r="L314" s="225"/>
      <c r="M314" s="227"/>
      <c r="N314" s="225"/>
      <c r="O314" s="225"/>
      <c r="P314" s="227"/>
      <c r="U314" s="45"/>
    </row>
    <row r="315" spans="2:21">
      <c r="B315" s="1"/>
      <c r="C315" s="1"/>
      <c r="D315" s="225"/>
      <c r="E315" s="225"/>
      <c r="F315" s="225"/>
      <c r="G315" s="225"/>
      <c r="H315" s="225"/>
      <c r="I315" s="225"/>
      <c r="J315" s="225"/>
      <c r="K315" s="225"/>
      <c r="L315" s="225"/>
      <c r="M315" s="227"/>
      <c r="N315" s="225"/>
      <c r="O315" s="225"/>
      <c r="P315" s="227"/>
      <c r="U315" s="45"/>
    </row>
    <row r="316" spans="2:21">
      <c r="B316" s="1"/>
      <c r="C316" s="1"/>
      <c r="D316" s="225"/>
      <c r="E316" s="225"/>
      <c r="F316" s="225"/>
      <c r="G316" s="225"/>
      <c r="H316" s="225"/>
      <c r="I316" s="225"/>
      <c r="J316" s="225"/>
      <c r="K316" s="225"/>
      <c r="L316" s="225"/>
      <c r="M316" s="227"/>
      <c r="N316" s="225"/>
      <c r="O316" s="225"/>
      <c r="P316" s="227"/>
      <c r="U316" s="45"/>
    </row>
    <row r="317" spans="2:21">
      <c r="B317" s="1"/>
      <c r="C317" s="1"/>
      <c r="D317" s="225"/>
      <c r="E317" s="225"/>
      <c r="F317" s="225"/>
      <c r="G317" s="225"/>
      <c r="H317" s="225"/>
      <c r="I317" s="225"/>
      <c r="J317" s="225"/>
      <c r="K317" s="225"/>
      <c r="L317" s="225"/>
      <c r="M317" s="227"/>
      <c r="N317" s="225"/>
      <c r="O317" s="225"/>
      <c r="P317" s="227"/>
      <c r="U317" s="45"/>
    </row>
    <row r="318" spans="2:21">
      <c r="B318" s="1"/>
      <c r="C318" s="1"/>
      <c r="D318" s="225"/>
      <c r="E318" s="225"/>
      <c r="F318" s="225"/>
      <c r="G318" s="225"/>
      <c r="H318" s="225"/>
      <c r="I318" s="225"/>
      <c r="J318" s="225"/>
      <c r="K318" s="225"/>
      <c r="L318" s="225"/>
      <c r="M318" s="227"/>
      <c r="N318" s="225"/>
      <c r="O318" s="225"/>
      <c r="P318" s="227"/>
      <c r="U318" s="45"/>
    </row>
    <row r="319" spans="2:21">
      <c r="B319" s="1"/>
      <c r="C319" s="1"/>
      <c r="D319" s="225"/>
      <c r="E319" s="225"/>
      <c r="F319" s="225"/>
      <c r="G319" s="225"/>
      <c r="H319" s="225"/>
      <c r="I319" s="225"/>
      <c r="J319" s="225"/>
      <c r="K319" s="225"/>
      <c r="L319" s="225"/>
      <c r="M319" s="227"/>
      <c r="N319" s="225"/>
      <c r="O319" s="225"/>
      <c r="P319" s="227"/>
      <c r="U319" s="45"/>
    </row>
    <row r="320" spans="2:21">
      <c r="B320" s="1"/>
      <c r="C320" s="1"/>
      <c r="D320" s="225"/>
      <c r="E320" s="225"/>
      <c r="F320" s="225"/>
      <c r="G320" s="225"/>
      <c r="H320" s="225"/>
      <c r="I320" s="225"/>
      <c r="J320" s="225"/>
      <c r="K320" s="225"/>
      <c r="L320" s="225"/>
      <c r="M320" s="227"/>
      <c r="N320" s="225"/>
      <c r="O320" s="225"/>
      <c r="P320" s="227"/>
      <c r="U320" s="45"/>
    </row>
    <row r="321" spans="2:21">
      <c r="B321" s="1"/>
      <c r="C321" s="1"/>
      <c r="D321" s="225"/>
      <c r="E321" s="225"/>
      <c r="F321" s="225"/>
      <c r="G321" s="225"/>
      <c r="H321" s="225"/>
      <c r="I321" s="225"/>
      <c r="J321" s="225"/>
      <c r="K321" s="225"/>
      <c r="L321" s="225"/>
      <c r="M321" s="227"/>
      <c r="N321" s="225"/>
      <c r="O321" s="225"/>
      <c r="P321" s="227"/>
      <c r="U321" s="45"/>
    </row>
    <row r="322" spans="2:21">
      <c r="B322" s="1"/>
      <c r="C322" s="1"/>
      <c r="D322" s="225"/>
      <c r="E322" s="225"/>
      <c r="F322" s="225"/>
      <c r="G322" s="225"/>
      <c r="H322" s="225"/>
      <c r="I322" s="225"/>
      <c r="J322" s="225"/>
      <c r="K322" s="225"/>
      <c r="L322" s="225"/>
      <c r="M322" s="227"/>
      <c r="N322" s="225"/>
      <c r="O322" s="225"/>
      <c r="P322" s="227"/>
      <c r="U322" s="45"/>
    </row>
    <row r="323" spans="2:21">
      <c r="B323" s="1"/>
      <c r="C323" s="1"/>
      <c r="D323" s="225"/>
      <c r="E323" s="225"/>
      <c r="F323" s="225"/>
      <c r="G323" s="225"/>
      <c r="H323" s="225"/>
      <c r="I323" s="225"/>
      <c r="J323" s="225"/>
      <c r="K323" s="225"/>
      <c r="L323" s="225"/>
      <c r="M323" s="227"/>
      <c r="N323" s="225"/>
      <c r="O323" s="225"/>
      <c r="P323" s="227"/>
      <c r="U323" s="45"/>
    </row>
    <row r="324" spans="2:21">
      <c r="B324" s="1"/>
      <c r="C324" s="1"/>
      <c r="D324" s="225"/>
      <c r="E324" s="225"/>
      <c r="F324" s="225"/>
      <c r="G324" s="225"/>
      <c r="H324" s="225"/>
      <c r="I324" s="225"/>
      <c r="J324" s="225"/>
      <c r="K324" s="225"/>
      <c r="L324" s="225"/>
      <c r="M324" s="227"/>
      <c r="N324" s="225"/>
      <c r="O324" s="225"/>
      <c r="P324" s="227"/>
      <c r="U324" s="45"/>
    </row>
    <row r="325" spans="2:21">
      <c r="B325" s="1"/>
      <c r="C325" s="1"/>
      <c r="D325" s="225"/>
      <c r="E325" s="225"/>
      <c r="F325" s="225"/>
      <c r="G325" s="225"/>
      <c r="H325" s="225"/>
      <c r="I325" s="225"/>
      <c r="J325" s="225"/>
      <c r="K325" s="225"/>
      <c r="L325" s="225"/>
      <c r="M325" s="227"/>
      <c r="N325" s="225"/>
      <c r="O325" s="225"/>
      <c r="P325" s="227"/>
      <c r="U325" s="45"/>
    </row>
    <row r="326" spans="2:21">
      <c r="B326" s="1"/>
      <c r="C326" s="1"/>
      <c r="D326" s="225"/>
      <c r="E326" s="225"/>
      <c r="F326" s="225"/>
      <c r="G326" s="225"/>
      <c r="H326" s="225"/>
      <c r="I326" s="225"/>
      <c r="J326" s="225"/>
      <c r="K326" s="225"/>
      <c r="L326" s="225"/>
      <c r="M326" s="227"/>
      <c r="N326" s="225"/>
      <c r="O326" s="225"/>
      <c r="P326" s="227"/>
      <c r="U326" s="45"/>
    </row>
    <row r="327" spans="2:21">
      <c r="B327" s="1"/>
      <c r="C327" s="1"/>
      <c r="D327" s="225"/>
      <c r="E327" s="225"/>
      <c r="F327" s="225"/>
      <c r="G327" s="225"/>
      <c r="H327" s="225"/>
      <c r="I327" s="225"/>
      <c r="J327" s="225"/>
      <c r="K327" s="225"/>
      <c r="L327" s="225"/>
      <c r="M327" s="227"/>
      <c r="N327" s="225"/>
      <c r="O327" s="225"/>
      <c r="P327" s="227"/>
      <c r="U327" s="45"/>
    </row>
    <row r="328" spans="2:21">
      <c r="B328" s="1"/>
      <c r="C328" s="1"/>
      <c r="D328" s="225"/>
      <c r="E328" s="225"/>
      <c r="F328" s="225"/>
      <c r="G328" s="225"/>
      <c r="H328" s="225"/>
      <c r="I328" s="225"/>
      <c r="J328" s="225"/>
      <c r="K328" s="225"/>
      <c r="L328" s="225"/>
      <c r="M328" s="227"/>
      <c r="N328" s="225"/>
      <c r="O328" s="225"/>
      <c r="P328" s="227"/>
      <c r="U328" s="45"/>
    </row>
    <row r="329" spans="2:21">
      <c r="B329" s="1"/>
      <c r="C329" s="1"/>
      <c r="D329" s="225"/>
      <c r="E329" s="225"/>
      <c r="F329" s="225"/>
      <c r="G329" s="225"/>
      <c r="H329" s="225"/>
      <c r="I329" s="225"/>
      <c r="J329" s="225"/>
      <c r="K329" s="225"/>
      <c r="L329" s="225"/>
      <c r="M329" s="227"/>
      <c r="N329" s="225"/>
      <c r="O329" s="225"/>
      <c r="P329" s="227"/>
      <c r="U329" s="45"/>
    </row>
    <row r="330" spans="2:21">
      <c r="B330" s="1"/>
      <c r="C330" s="1"/>
      <c r="D330" s="225"/>
      <c r="E330" s="225"/>
      <c r="F330" s="225"/>
      <c r="G330" s="225"/>
      <c r="H330" s="225"/>
      <c r="I330" s="225"/>
      <c r="J330" s="225"/>
      <c r="K330" s="225"/>
      <c r="L330" s="225"/>
      <c r="M330" s="227"/>
      <c r="N330" s="225"/>
      <c r="O330" s="225"/>
      <c r="P330" s="227"/>
      <c r="U330" s="45"/>
    </row>
    <row r="331" spans="2:21">
      <c r="B331" s="1"/>
      <c r="C331" s="1"/>
      <c r="D331" s="225"/>
      <c r="E331" s="225"/>
      <c r="F331" s="225"/>
      <c r="G331" s="225"/>
      <c r="H331" s="225"/>
      <c r="I331" s="225"/>
      <c r="J331" s="225"/>
      <c r="K331" s="225"/>
      <c r="L331" s="225"/>
      <c r="M331" s="227"/>
      <c r="N331" s="225"/>
      <c r="O331" s="225"/>
      <c r="P331" s="227"/>
      <c r="U331" s="45"/>
    </row>
    <row r="332" spans="2:21">
      <c r="B332" s="1"/>
      <c r="C332" s="1"/>
      <c r="D332" s="225"/>
      <c r="E332" s="225"/>
      <c r="F332" s="225"/>
      <c r="G332" s="225"/>
      <c r="H332" s="225"/>
      <c r="I332" s="225"/>
      <c r="J332" s="225"/>
      <c r="K332" s="225"/>
      <c r="L332" s="225"/>
      <c r="M332" s="227"/>
      <c r="N332" s="225"/>
      <c r="O332" s="225"/>
      <c r="P332" s="227"/>
      <c r="U332" s="45"/>
    </row>
    <row r="333" spans="2:21">
      <c r="B333" s="1"/>
      <c r="C333" s="1"/>
      <c r="D333" s="225"/>
      <c r="E333" s="225"/>
      <c r="F333" s="225"/>
      <c r="G333" s="225"/>
      <c r="H333" s="225"/>
      <c r="I333" s="225"/>
      <c r="J333" s="225"/>
      <c r="K333" s="225"/>
      <c r="L333" s="225"/>
      <c r="M333" s="227"/>
      <c r="N333" s="225"/>
      <c r="O333" s="225"/>
      <c r="P333" s="227"/>
      <c r="U333" s="45"/>
    </row>
    <row r="334" spans="2:21">
      <c r="B334" s="1"/>
      <c r="C334" s="1"/>
      <c r="D334" s="225"/>
      <c r="E334" s="225"/>
      <c r="F334" s="225"/>
      <c r="G334" s="225"/>
      <c r="H334" s="225"/>
      <c r="I334" s="225"/>
      <c r="J334" s="225"/>
      <c r="K334" s="225"/>
      <c r="L334" s="225"/>
      <c r="M334" s="227"/>
      <c r="N334" s="225"/>
      <c r="O334" s="225"/>
      <c r="P334" s="227"/>
      <c r="U334" s="45"/>
    </row>
    <row r="335" spans="2:21">
      <c r="B335" s="1"/>
      <c r="C335" s="1"/>
      <c r="D335" s="225"/>
      <c r="E335" s="225"/>
      <c r="F335" s="225"/>
      <c r="G335" s="225"/>
      <c r="H335" s="225"/>
      <c r="I335" s="225"/>
      <c r="J335" s="225"/>
      <c r="K335" s="225"/>
      <c r="L335" s="225"/>
      <c r="M335" s="227"/>
      <c r="N335" s="225"/>
      <c r="O335" s="225"/>
      <c r="P335" s="227"/>
      <c r="U335" s="45"/>
    </row>
    <row r="336" spans="2:21">
      <c r="B336" s="1"/>
      <c r="C336" s="1"/>
      <c r="D336" s="225"/>
      <c r="E336" s="225"/>
      <c r="F336" s="225"/>
      <c r="G336" s="225"/>
      <c r="H336" s="225"/>
      <c r="I336" s="225"/>
      <c r="J336" s="225"/>
      <c r="K336" s="225"/>
      <c r="L336" s="225"/>
      <c r="M336" s="227"/>
      <c r="N336" s="225"/>
      <c r="O336" s="225"/>
      <c r="P336" s="227"/>
      <c r="U336" s="45"/>
    </row>
    <row r="337" spans="2:21">
      <c r="B337" s="1"/>
      <c r="C337" s="1"/>
      <c r="D337" s="225"/>
      <c r="E337" s="225"/>
      <c r="F337" s="225"/>
      <c r="G337" s="225"/>
      <c r="H337" s="225"/>
      <c r="I337" s="225"/>
      <c r="J337" s="225"/>
      <c r="K337" s="225"/>
      <c r="L337" s="225"/>
      <c r="M337" s="227"/>
      <c r="N337" s="225"/>
      <c r="O337" s="225"/>
      <c r="P337" s="227"/>
      <c r="U337" s="45"/>
    </row>
    <row r="338" spans="2:21">
      <c r="B338" s="1"/>
      <c r="C338" s="1"/>
      <c r="D338" s="225"/>
      <c r="E338" s="225"/>
      <c r="F338" s="225"/>
      <c r="G338" s="225"/>
      <c r="H338" s="225"/>
      <c r="I338" s="225"/>
      <c r="J338" s="225"/>
      <c r="K338" s="225"/>
      <c r="L338" s="225"/>
      <c r="M338" s="227"/>
      <c r="N338" s="225"/>
      <c r="O338" s="225"/>
      <c r="P338" s="227"/>
      <c r="U338" s="45"/>
    </row>
    <row r="339" spans="2:21">
      <c r="B339" s="1"/>
      <c r="C339" s="1"/>
      <c r="D339" s="225"/>
      <c r="E339" s="225"/>
      <c r="F339" s="225"/>
      <c r="G339" s="225"/>
      <c r="H339" s="225"/>
      <c r="I339" s="225"/>
      <c r="J339" s="225"/>
      <c r="K339" s="225"/>
      <c r="L339" s="225"/>
      <c r="M339" s="227"/>
      <c r="N339" s="225"/>
      <c r="O339" s="225"/>
      <c r="P339" s="227"/>
      <c r="U339" s="45"/>
    </row>
    <row r="340" spans="2:21">
      <c r="B340" s="1"/>
      <c r="C340" s="1"/>
      <c r="D340" s="225"/>
      <c r="E340" s="225"/>
      <c r="F340" s="225"/>
      <c r="G340" s="225"/>
      <c r="H340" s="225"/>
      <c r="I340" s="225"/>
      <c r="J340" s="225"/>
      <c r="K340" s="225"/>
      <c r="L340" s="225"/>
      <c r="M340" s="227"/>
      <c r="N340" s="225"/>
      <c r="O340" s="225"/>
      <c r="P340" s="227"/>
      <c r="U340" s="45"/>
    </row>
    <row r="341" spans="2:21">
      <c r="B341" s="1"/>
      <c r="C341" s="1"/>
      <c r="D341" s="225"/>
      <c r="E341" s="225"/>
      <c r="F341" s="225"/>
      <c r="G341" s="225"/>
      <c r="H341" s="225"/>
      <c r="I341" s="225"/>
      <c r="J341" s="225"/>
      <c r="K341" s="225"/>
      <c r="L341" s="225"/>
      <c r="M341" s="227"/>
      <c r="N341" s="225"/>
      <c r="O341" s="225"/>
      <c r="P341" s="227"/>
      <c r="U341" s="45"/>
    </row>
    <row r="342" spans="2:21">
      <c r="B342" s="1"/>
      <c r="C342" s="1"/>
      <c r="D342" s="225"/>
      <c r="E342" s="225"/>
      <c r="F342" s="225"/>
      <c r="G342" s="225"/>
      <c r="H342" s="225"/>
      <c r="I342" s="225"/>
      <c r="J342" s="225"/>
      <c r="K342" s="225"/>
      <c r="L342" s="225"/>
      <c r="M342" s="227"/>
      <c r="N342" s="225"/>
      <c r="O342" s="225"/>
      <c r="P342" s="227"/>
      <c r="U342" s="45"/>
    </row>
    <row r="343" spans="2:21">
      <c r="B343" s="1"/>
      <c r="C343" s="1"/>
      <c r="D343" s="225"/>
      <c r="E343" s="225"/>
      <c r="F343" s="225"/>
      <c r="G343" s="225"/>
      <c r="H343" s="225"/>
      <c r="I343" s="225"/>
      <c r="J343" s="225"/>
      <c r="K343" s="225"/>
      <c r="L343" s="225"/>
      <c r="M343" s="227"/>
      <c r="N343" s="225"/>
      <c r="O343" s="225"/>
      <c r="P343" s="227"/>
      <c r="U343" s="45"/>
    </row>
    <row r="344" spans="2:21">
      <c r="B344" s="1"/>
      <c r="C344" s="1"/>
      <c r="D344" s="225"/>
      <c r="E344" s="225"/>
      <c r="F344" s="225"/>
      <c r="G344" s="225"/>
      <c r="H344" s="225"/>
      <c r="I344" s="225"/>
      <c r="J344" s="225"/>
      <c r="K344" s="225"/>
      <c r="L344" s="225"/>
      <c r="M344" s="227"/>
      <c r="N344" s="225"/>
      <c r="O344" s="225"/>
      <c r="P344" s="227"/>
      <c r="U344" s="45"/>
    </row>
    <row r="345" spans="2:21">
      <c r="B345" s="1"/>
      <c r="C345" s="1"/>
      <c r="D345" s="225"/>
      <c r="E345" s="225"/>
      <c r="F345" s="225"/>
      <c r="G345" s="225"/>
      <c r="H345" s="225"/>
      <c r="I345" s="225"/>
      <c r="J345" s="225"/>
      <c r="K345" s="225"/>
      <c r="L345" s="225"/>
      <c r="M345" s="227"/>
      <c r="N345" s="225"/>
      <c r="O345" s="225"/>
      <c r="P345" s="227"/>
      <c r="U345" s="45"/>
    </row>
    <row r="346" spans="2:21">
      <c r="B346" s="1"/>
      <c r="C346" s="1"/>
      <c r="D346" s="225"/>
      <c r="E346" s="225"/>
      <c r="F346" s="225"/>
      <c r="G346" s="225"/>
      <c r="H346" s="225"/>
      <c r="I346" s="225"/>
      <c r="J346" s="225"/>
      <c r="K346" s="225"/>
      <c r="L346" s="225"/>
      <c r="M346" s="227"/>
      <c r="N346" s="225"/>
      <c r="O346" s="225"/>
      <c r="P346" s="227"/>
      <c r="U346" s="45"/>
    </row>
    <row r="347" spans="2:21">
      <c r="B347" s="1"/>
      <c r="C347" s="1"/>
      <c r="D347" s="225"/>
      <c r="E347" s="225"/>
      <c r="F347" s="225"/>
      <c r="G347" s="225"/>
      <c r="H347" s="225"/>
      <c r="I347" s="225"/>
      <c r="J347" s="225"/>
      <c r="K347" s="225"/>
      <c r="L347" s="225"/>
      <c r="M347" s="227"/>
      <c r="N347" s="225"/>
      <c r="O347" s="225"/>
      <c r="P347" s="227"/>
      <c r="U347" s="45"/>
    </row>
    <row r="348" spans="2:21">
      <c r="B348" s="1"/>
      <c r="C348" s="1"/>
      <c r="D348" s="225"/>
      <c r="E348" s="225"/>
      <c r="F348" s="225"/>
      <c r="G348" s="225"/>
      <c r="H348" s="225"/>
      <c r="I348" s="225"/>
      <c r="J348" s="225"/>
      <c r="K348" s="225"/>
      <c r="L348" s="225"/>
      <c r="M348" s="227"/>
      <c r="N348" s="225"/>
      <c r="O348" s="225"/>
      <c r="P348" s="227"/>
      <c r="U348" s="45"/>
    </row>
    <row r="349" spans="2:21">
      <c r="B349" s="1"/>
      <c r="C349" s="1"/>
      <c r="D349" s="225"/>
      <c r="E349" s="225"/>
      <c r="F349" s="225"/>
      <c r="G349" s="225"/>
      <c r="H349" s="225"/>
      <c r="I349" s="225"/>
      <c r="J349" s="225"/>
      <c r="K349" s="225"/>
      <c r="L349" s="225"/>
      <c r="M349" s="227"/>
      <c r="N349" s="225"/>
      <c r="O349" s="225"/>
      <c r="P349" s="227"/>
      <c r="U349" s="45"/>
    </row>
    <row r="350" spans="2:21">
      <c r="B350" s="1"/>
      <c r="C350" s="1"/>
      <c r="D350" s="225"/>
      <c r="E350" s="225"/>
      <c r="F350" s="225"/>
      <c r="G350" s="225"/>
      <c r="H350" s="225"/>
      <c r="I350" s="225"/>
      <c r="J350" s="225"/>
      <c r="K350" s="225"/>
      <c r="L350" s="225"/>
      <c r="M350" s="227"/>
      <c r="N350" s="225"/>
      <c r="O350" s="225"/>
      <c r="P350" s="227"/>
      <c r="U350" s="45"/>
    </row>
    <row r="351" spans="2:21">
      <c r="B351" s="1"/>
      <c r="C351" s="1"/>
      <c r="D351" s="225"/>
      <c r="E351" s="225"/>
      <c r="F351" s="225"/>
      <c r="G351" s="225"/>
      <c r="H351" s="225"/>
      <c r="I351" s="225"/>
      <c r="J351" s="225"/>
      <c r="K351" s="225"/>
      <c r="L351" s="225"/>
      <c r="M351" s="227"/>
      <c r="N351" s="225"/>
      <c r="O351" s="225"/>
      <c r="P351" s="227"/>
      <c r="U351" s="45"/>
    </row>
    <row r="352" spans="2:21">
      <c r="B352" s="1"/>
      <c r="C352" s="1"/>
      <c r="D352" s="225"/>
      <c r="E352" s="225"/>
      <c r="F352" s="225"/>
      <c r="G352" s="225"/>
      <c r="H352" s="225"/>
      <c r="I352" s="225"/>
      <c r="J352" s="225"/>
      <c r="K352" s="225"/>
      <c r="L352" s="225"/>
      <c r="M352" s="227"/>
      <c r="N352" s="225"/>
      <c r="O352" s="225"/>
      <c r="P352" s="227"/>
      <c r="U352" s="45"/>
    </row>
    <row r="353" spans="2:21">
      <c r="B353" s="1"/>
      <c r="C353" s="1"/>
      <c r="D353" s="225"/>
      <c r="E353" s="225"/>
      <c r="F353" s="225"/>
      <c r="G353" s="225"/>
      <c r="H353" s="225"/>
      <c r="I353" s="225"/>
      <c r="J353" s="225"/>
      <c r="K353" s="225"/>
      <c r="L353" s="225"/>
      <c r="M353" s="227"/>
      <c r="N353" s="225"/>
      <c r="O353" s="225"/>
      <c r="P353" s="227"/>
      <c r="U353" s="45"/>
    </row>
    <row r="354" spans="2:21">
      <c r="B354" s="1"/>
      <c r="C354" s="1"/>
      <c r="D354" s="225"/>
      <c r="E354" s="225"/>
      <c r="F354" s="225"/>
      <c r="G354" s="225"/>
      <c r="H354" s="225"/>
      <c r="I354" s="225"/>
      <c r="J354" s="225"/>
      <c r="K354" s="225"/>
      <c r="L354" s="225"/>
      <c r="M354" s="227"/>
      <c r="N354" s="225"/>
      <c r="O354" s="225"/>
      <c r="P354" s="227"/>
      <c r="U354" s="45"/>
    </row>
    <row r="355" spans="2:21">
      <c r="B355" s="1"/>
      <c r="C355" s="1"/>
      <c r="D355" s="225"/>
      <c r="E355" s="225"/>
      <c r="F355" s="225"/>
      <c r="G355" s="225"/>
      <c r="H355" s="225"/>
      <c r="I355" s="225"/>
      <c r="J355" s="225"/>
      <c r="K355" s="225"/>
      <c r="L355" s="225"/>
      <c r="M355" s="227"/>
      <c r="N355" s="225"/>
      <c r="O355" s="225"/>
      <c r="P355" s="227"/>
      <c r="U355" s="45"/>
    </row>
  </sheetData>
  <sheetProtection formatColumns="0" formatRows="0"/>
  <dataConsolidate/>
  <mergeCells count="15">
    <mergeCell ref="C1:D1"/>
    <mergeCell ref="P4:P5"/>
    <mergeCell ref="N4:N5"/>
    <mergeCell ref="O4:O5"/>
    <mergeCell ref="B7:C7"/>
    <mergeCell ref="B4:C5"/>
    <mergeCell ref="D4:D5"/>
    <mergeCell ref="F4:G4"/>
    <mergeCell ref="H4:H5"/>
    <mergeCell ref="E4:E5"/>
    <mergeCell ref="M4:M5"/>
    <mergeCell ref="I4:I5"/>
    <mergeCell ref="J4:J5"/>
    <mergeCell ref="K4:K5"/>
    <mergeCell ref="L4:L5"/>
  </mergeCells>
  <conditionalFormatting sqref="E64 E62 E68:E74 E32 E41:E44 E176:E179 E13:E21 E265:E268 E25:E30 E57:E58 E60 E76:E83 E135:E141 E143:E150 E181:E183 E185:E189 E208:E212 E214:E217 E99:E105 E114:E133 E191:E206 E219:E226">
    <cfRule type="expression" dxfId="1241" priority="469" stopIfTrue="1">
      <formula>#REF!&gt;E13</formula>
    </cfRule>
  </conditionalFormatting>
  <conditionalFormatting sqref="E31">
    <cfRule type="expression" dxfId="1240" priority="468" stopIfTrue="1">
      <formula>#REF!&gt;E31</formula>
    </cfRule>
  </conditionalFormatting>
  <conditionalFormatting sqref="E33">
    <cfRule type="expression" dxfId="1239" priority="467" stopIfTrue="1">
      <formula>#REF!&gt;E33</formula>
    </cfRule>
  </conditionalFormatting>
  <conditionalFormatting sqref="E108:E112 D105 P105">
    <cfRule type="expression" dxfId="1238" priority="466" stopIfTrue="1">
      <formula>#REF!&gt;D105</formula>
    </cfRule>
  </conditionalFormatting>
  <conditionalFormatting sqref="E166 E164 E152:E155 E168:E175">
    <cfRule type="expression" dxfId="1237" priority="465" stopIfTrue="1">
      <formula>#REF!&gt;E152</formula>
    </cfRule>
  </conditionalFormatting>
  <conditionalFormatting sqref="E22:E24">
    <cfRule type="expression" dxfId="1236" priority="464" stopIfTrue="1">
      <formula>#REF!&gt;E22</formula>
    </cfRule>
  </conditionalFormatting>
  <conditionalFormatting sqref="E35:E40">
    <cfRule type="expression" dxfId="1235" priority="463" stopIfTrue="1">
      <formula>#REF!&gt;E35</formula>
    </cfRule>
  </conditionalFormatting>
  <conditionalFormatting sqref="E46:E55">
    <cfRule type="expression" dxfId="1234" priority="462" stopIfTrue="1">
      <formula>#REF!&gt;E46</formula>
    </cfRule>
  </conditionalFormatting>
  <conditionalFormatting sqref="E85:E97">
    <cfRule type="expression" dxfId="1233" priority="461" stopIfTrue="1">
      <formula>#REF!&gt;E85</formula>
    </cfRule>
  </conditionalFormatting>
  <conditionalFormatting sqref="E34">
    <cfRule type="expression" dxfId="1232" priority="460" stopIfTrue="1">
      <formula>#REF!&gt;E34</formula>
    </cfRule>
  </conditionalFormatting>
  <conditionalFormatting sqref="E45">
    <cfRule type="expression" dxfId="1231" priority="459" stopIfTrue="1">
      <formula>#REF!&gt;E45</formula>
    </cfRule>
  </conditionalFormatting>
  <conditionalFormatting sqref="E56">
    <cfRule type="expression" dxfId="1230" priority="458" stopIfTrue="1">
      <formula>#REF!&gt;E56</formula>
    </cfRule>
  </conditionalFormatting>
  <conditionalFormatting sqref="E59">
    <cfRule type="expression" dxfId="1229" priority="455" stopIfTrue="1">
      <formula>AND(ISNUMBER(#REF!),#REF!&gt;=0)</formula>
    </cfRule>
    <cfRule type="expression" dxfId="1228" priority="456" stopIfTrue="1">
      <formula>IF(AND($G59&lt;$F59,$E59="x"),1,0)</formula>
    </cfRule>
    <cfRule type="expression" dxfId="1227" priority="457" stopIfTrue="1">
      <formula>IF(AND($G59&lt;$F59,$E59="o"),1,0)</formula>
    </cfRule>
  </conditionalFormatting>
  <conditionalFormatting sqref="E67">
    <cfRule type="expression" dxfId="1226" priority="454" stopIfTrue="1">
      <formula>#REF!&gt;E67</formula>
    </cfRule>
  </conditionalFormatting>
  <conditionalFormatting sqref="E75">
    <cfRule type="expression" dxfId="1225" priority="453" stopIfTrue="1">
      <formula>#REF!&gt;E75</formula>
    </cfRule>
  </conditionalFormatting>
  <conditionalFormatting sqref="E84">
    <cfRule type="expression" dxfId="1224" priority="452" stopIfTrue="1">
      <formula>#REF!&gt;E84</formula>
    </cfRule>
  </conditionalFormatting>
  <conditionalFormatting sqref="E98">
    <cfRule type="expression" dxfId="1223" priority="451" stopIfTrue="1">
      <formula>#REF!&gt;E98</formula>
    </cfRule>
  </conditionalFormatting>
  <conditionalFormatting sqref="E106">
    <cfRule type="expression" dxfId="1222" priority="450" stopIfTrue="1">
      <formula>#REF!&gt;E106</formula>
    </cfRule>
  </conditionalFormatting>
  <conditionalFormatting sqref="E107">
    <cfRule type="expression" dxfId="1221" priority="449" stopIfTrue="1">
      <formula>#REF!&gt;E107</formula>
    </cfRule>
  </conditionalFormatting>
  <conditionalFormatting sqref="E113">
    <cfRule type="expression" dxfId="1220" priority="448" stopIfTrue="1">
      <formula>#REF!&gt;E113</formula>
    </cfRule>
  </conditionalFormatting>
  <conditionalFormatting sqref="E134">
    <cfRule type="expression" dxfId="1219" priority="447" stopIfTrue="1">
      <formula>#REF!&gt;E134</formula>
    </cfRule>
  </conditionalFormatting>
  <conditionalFormatting sqref="E142">
    <cfRule type="expression" dxfId="1218" priority="446" stopIfTrue="1">
      <formula>#REF!&gt;E142</formula>
    </cfRule>
  </conditionalFormatting>
  <conditionalFormatting sqref="E151">
    <cfRule type="expression" dxfId="1217" priority="445" stopIfTrue="1">
      <formula>#REF!&gt;E151</formula>
    </cfRule>
  </conditionalFormatting>
  <conditionalFormatting sqref="E163">
    <cfRule type="expression" dxfId="1216" priority="444" stopIfTrue="1">
      <formula>#REF!&gt;E163</formula>
    </cfRule>
  </conditionalFormatting>
  <conditionalFormatting sqref="E180">
    <cfRule type="expression" dxfId="1215" priority="443" stopIfTrue="1">
      <formula>#REF!&gt;E180</formula>
    </cfRule>
  </conditionalFormatting>
  <conditionalFormatting sqref="E184">
    <cfRule type="expression" dxfId="1214" priority="442" stopIfTrue="1">
      <formula>#REF!&gt;E184</formula>
    </cfRule>
  </conditionalFormatting>
  <conditionalFormatting sqref="E190">
    <cfRule type="expression" dxfId="1213" priority="441" stopIfTrue="1">
      <formula>#REF!&gt;E190</formula>
    </cfRule>
  </conditionalFormatting>
  <conditionalFormatting sqref="E207">
    <cfRule type="expression" dxfId="1212" priority="440" stopIfTrue="1">
      <formula>#REF!&gt;E207</formula>
    </cfRule>
  </conditionalFormatting>
  <conditionalFormatting sqref="E213">
    <cfRule type="expression" dxfId="1211" priority="439" stopIfTrue="1">
      <formula>#REF!&gt;E213</formula>
    </cfRule>
  </conditionalFormatting>
  <conditionalFormatting sqref="E218">
    <cfRule type="expression" dxfId="1210" priority="438" stopIfTrue="1">
      <formula>#REF!&gt;E218</formula>
    </cfRule>
  </conditionalFormatting>
  <conditionalFormatting sqref="E159 E157 E161:E162">
    <cfRule type="expression" dxfId="1209" priority="437" stopIfTrue="1">
      <formula>#REF!&gt;E157</formula>
    </cfRule>
  </conditionalFormatting>
  <conditionalFormatting sqref="E156">
    <cfRule type="expression" dxfId="1208" priority="436" stopIfTrue="1">
      <formula>#REF!&gt;E156</formula>
    </cfRule>
  </conditionalFormatting>
  <conditionalFormatting sqref="D160:D161 P160:P161">
    <cfRule type="expression" dxfId="1207" priority="412" stopIfTrue="1">
      <formula>#REF!&gt;D160</formula>
    </cfRule>
  </conditionalFormatting>
  <conditionalFormatting sqref="D176:D179 P176:P179 D133 P133 D32 P32 D13:D20 D265:D268 P13:P21 P265:P268 D147:D150 P147:P150 D221:D226 P221:P263 D212 P212 D206 P206 D64 P64 D62 P62 D25:D30 P25:P30 D41:D60 P41:P60 D67:D83 P67:P83">
    <cfRule type="expression" dxfId="1206" priority="435" stopIfTrue="1">
      <formula>#REF!&gt;D13</formula>
    </cfRule>
  </conditionalFormatting>
  <conditionalFormatting sqref="D31 P31">
    <cfRule type="expression" dxfId="1205" priority="434" stopIfTrue="1">
      <formula>#REF!&gt;D31</formula>
    </cfRule>
  </conditionalFormatting>
  <conditionalFormatting sqref="D33 P33">
    <cfRule type="expression" dxfId="1204" priority="433" stopIfTrue="1">
      <formula>#REF!&gt;D33</formula>
    </cfRule>
  </conditionalFormatting>
  <conditionalFormatting sqref="D173:D175 P173:P175">
    <cfRule type="expression" dxfId="1203" priority="432" stopIfTrue="1">
      <formula>#REF!&gt;D173</formula>
    </cfRule>
  </conditionalFormatting>
  <conditionalFormatting sqref="P34:P38 D40 P40 D34:D38">
    <cfRule type="expression" dxfId="1202" priority="431" stopIfTrue="1">
      <formula>#REF!&gt;D34</formula>
    </cfRule>
  </conditionalFormatting>
  <conditionalFormatting sqref="P22:P24">
    <cfRule type="expression" dxfId="1201" priority="430" stopIfTrue="1">
      <formula>#REF!&gt;P22</formula>
    </cfRule>
  </conditionalFormatting>
  <conditionalFormatting sqref="D106 P106">
    <cfRule type="expression" dxfId="1200" priority="429" stopIfTrue="1">
      <formula>#REF!&gt;D106</formula>
    </cfRule>
  </conditionalFormatting>
  <conditionalFormatting sqref="D107:D112 P107:P112">
    <cfRule type="expression" dxfId="1199" priority="428" stopIfTrue="1">
      <formula>#REF!&gt;D107</formula>
    </cfRule>
  </conditionalFormatting>
  <conditionalFormatting sqref="D134:D141 P134:P141">
    <cfRule type="expression" dxfId="1198" priority="427" stopIfTrue="1">
      <formula>#REF!&gt;D134</formula>
    </cfRule>
  </conditionalFormatting>
  <conditionalFormatting sqref="D142:D146 P142:P146">
    <cfRule type="expression" dxfId="1197" priority="426" stopIfTrue="1">
      <formula>#REF!&gt;D142</formula>
    </cfRule>
  </conditionalFormatting>
  <conditionalFormatting sqref="D151:D155 P151:P155">
    <cfRule type="expression" dxfId="1196" priority="425" stopIfTrue="1">
      <formula>#REF!&gt;D151</formula>
    </cfRule>
  </conditionalFormatting>
  <conditionalFormatting sqref="D156:D159 P156:P159">
    <cfRule type="expression" dxfId="1195" priority="424" stopIfTrue="1">
      <formula>#REF!&gt;D156</formula>
    </cfRule>
  </conditionalFormatting>
  <conditionalFormatting sqref="D162 P162">
    <cfRule type="expression" dxfId="1194" priority="423" stopIfTrue="1">
      <formula>#REF!&gt;D162</formula>
    </cfRule>
  </conditionalFormatting>
  <conditionalFormatting sqref="D163:D172 P163:P172">
    <cfRule type="expression" dxfId="1193" priority="422" stopIfTrue="1">
      <formula>#REF!&gt;D163</formula>
    </cfRule>
  </conditionalFormatting>
  <conditionalFormatting sqref="D180:D183 P180:P183">
    <cfRule type="expression" dxfId="1192" priority="421" stopIfTrue="1">
      <formula>#REF!&gt;D180</formula>
    </cfRule>
  </conditionalFormatting>
  <conditionalFormatting sqref="D184:D189 P184:P189">
    <cfRule type="expression" dxfId="1191" priority="420" stopIfTrue="1">
      <formula>#REF!&gt;D184</formula>
    </cfRule>
  </conditionalFormatting>
  <conditionalFormatting sqref="D190 P190">
    <cfRule type="expression" dxfId="1190" priority="419" stopIfTrue="1">
      <formula>#REF!&gt;D190</formula>
    </cfRule>
  </conditionalFormatting>
  <conditionalFormatting sqref="D213:D216 P213:P216">
    <cfRule type="expression" dxfId="1189" priority="416" stopIfTrue="1">
      <formula>#REF!&gt;D213</formula>
    </cfRule>
  </conditionalFormatting>
  <conditionalFormatting sqref="D217 P217">
    <cfRule type="expression" dxfId="1188" priority="415" stopIfTrue="1">
      <formula>#REF!&gt;D217</formula>
    </cfRule>
  </conditionalFormatting>
  <conditionalFormatting sqref="D207:D210 P207:P210">
    <cfRule type="expression" dxfId="1187" priority="418" stopIfTrue="1">
      <formula>#REF!&gt;D207</formula>
    </cfRule>
  </conditionalFormatting>
  <conditionalFormatting sqref="D211 P211">
    <cfRule type="expression" dxfId="1186" priority="417" stopIfTrue="1">
      <formula>#REF!&gt;D211</formula>
    </cfRule>
  </conditionalFormatting>
  <conditionalFormatting sqref="D219:D220 P219:P220">
    <cfRule type="expression" dxfId="1185" priority="414" stopIfTrue="1">
      <formula>#REF!&gt;D219</formula>
    </cfRule>
  </conditionalFormatting>
  <conditionalFormatting sqref="D218 P218">
    <cfRule type="expression" dxfId="1184" priority="413" stopIfTrue="1">
      <formula>#REF!&gt;D218</formula>
    </cfRule>
  </conditionalFormatting>
  <conditionalFormatting sqref="D66 P66">
    <cfRule type="expression" dxfId="1183" priority="411" stopIfTrue="1">
      <formula>#REF!&gt;D66</formula>
    </cfRule>
  </conditionalFormatting>
  <conditionalFormatting sqref="D84:D97 P84:P97">
    <cfRule type="expression" dxfId="1182" priority="410" stopIfTrue="1">
      <formula>#REF!&gt;D84</formula>
    </cfRule>
  </conditionalFormatting>
  <conditionalFormatting sqref="D98:D104 P98:P104">
    <cfRule type="expression" dxfId="1181" priority="409" stopIfTrue="1">
      <formula>#REF!&gt;D98</formula>
    </cfRule>
  </conditionalFormatting>
  <conditionalFormatting sqref="P113:P132 D113:D132">
    <cfRule type="expression" dxfId="1180" priority="408" stopIfTrue="1">
      <formula>#REF!&gt;D113</formula>
    </cfRule>
  </conditionalFormatting>
  <conditionalFormatting sqref="D200:D205 P200:P205">
    <cfRule type="expression" dxfId="1179" priority="406" stopIfTrue="1">
      <formula>#REF!&gt;D200</formula>
    </cfRule>
  </conditionalFormatting>
  <conditionalFormatting sqref="D191:D194 P191:P194">
    <cfRule type="expression" dxfId="1178" priority="405" stopIfTrue="1">
      <formula>#REF!&gt;D191</formula>
    </cfRule>
  </conditionalFormatting>
  <conditionalFormatting sqref="D199 P199">
    <cfRule type="expression" dxfId="1177" priority="404" stopIfTrue="1">
      <formula>#REF!&gt;D199</formula>
    </cfRule>
  </conditionalFormatting>
  <conditionalFormatting sqref="D195:D198 P195:P198">
    <cfRule type="expression" dxfId="1176" priority="403" stopIfTrue="1">
      <formula>#REF!&gt;D195</formula>
    </cfRule>
  </conditionalFormatting>
  <conditionalFormatting sqref="H212">
    <cfRule type="expression" dxfId="1175" priority="367" stopIfTrue="1">
      <formula>#REF!&gt;H212</formula>
    </cfRule>
  </conditionalFormatting>
  <conditionalFormatting sqref="H105">
    <cfRule type="expression" dxfId="1174" priority="402" stopIfTrue="1">
      <formula>#REF!&gt;H105</formula>
    </cfRule>
  </conditionalFormatting>
  <conditionalFormatting sqref="H160:H161">
    <cfRule type="expression" dxfId="1173" priority="378" stopIfTrue="1">
      <formula>#REF!&gt;H160</formula>
    </cfRule>
  </conditionalFormatting>
  <conditionalFormatting sqref="H67:H83 H41:H60 H25:H30 H62 H64 H206 H221:H263 H148:H150 H13:H21 H32 H133 H176:H179">
    <cfRule type="expression" dxfId="1172" priority="401" stopIfTrue="1">
      <formula>#REF!&gt;H13</formula>
    </cfRule>
  </conditionalFormatting>
  <conditionalFormatting sqref="H31">
    <cfRule type="expression" dxfId="1171" priority="400" stopIfTrue="1">
      <formula>#REF!&gt;H31</formula>
    </cfRule>
  </conditionalFormatting>
  <conditionalFormatting sqref="H33">
    <cfRule type="expression" dxfId="1170" priority="399" stopIfTrue="1">
      <formula>#REF!&gt;H33</formula>
    </cfRule>
  </conditionalFormatting>
  <conditionalFormatting sqref="H173:H175">
    <cfRule type="expression" dxfId="1169" priority="398" stopIfTrue="1">
      <formula>#REF!&gt;H173</formula>
    </cfRule>
  </conditionalFormatting>
  <conditionalFormatting sqref="H40 H34:H38">
    <cfRule type="expression" dxfId="1168" priority="397" stopIfTrue="1">
      <formula>#REF!&gt;H34</formula>
    </cfRule>
  </conditionalFormatting>
  <conditionalFormatting sqref="H22:H24">
    <cfRule type="expression" dxfId="1167" priority="396" stopIfTrue="1">
      <formula>#REF!&gt;H22</formula>
    </cfRule>
  </conditionalFormatting>
  <conditionalFormatting sqref="H106">
    <cfRule type="expression" dxfId="1166" priority="395" stopIfTrue="1">
      <formula>#REF!&gt;H106</formula>
    </cfRule>
  </conditionalFormatting>
  <conditionalFormatting sqref="H107:H112">
    <cfRule type="expression" dxfId="1165" priority="394" stopIfTrue="1">
      <formula>#REF!&gt;H107</formula>
    </cfRule>
  </conditionalFormatting>
  <conditionalFormatting sqref="H134:H141">
    <cfRule type="expression" dxfId="1164" priority="393" stopIfTrue="1">
      <formula>#REF!&gt;H134</formula>
    </cfRule>
  </conditionalFormatting>
  <conditionalFormatting sqref="H142:H146">
    <cfRule type="expression" dxfId="1163" priority="392" stopIfTrue="1">
      <formula>#REF!&gt;H142</formula>
    </cfRule>
  </conditionalFormatting>
  <conditionalFormatting sqref="H151:H155">
    <cfRule type="expression" dxfId="1162" priority="391" stopIfTrue="1">
      <formula>#REF!&gt;H151</formula>
    </cfRule>
  </conditionalFormatting>
  <conditionalFormatting sqref="H156:H159">
    <cfRule type="expression" dxfId="1161" priority="390" stopIfTrue="1">
      <formula>#REF!&gt;H156</formula>
    </cfRule>
  </conditionalFormatting>
  <conditionalFormatting sqref="H162">
    <cfRule type="expression" dxfId="1160" priority="389" stopIfTrue="1">
      <formula>#REF!&gt;H162</formula>
    </cfRule>
  </conditionalFormatting>
  <conditionalFormatting sqref="H163:H172">
    <cfRule type="expression" dxfId="1159" priority="388" stopIfTrue="1">
      <formula>#REF!&gt;H163</formula>
    </cfRule>
  </conditionalFormatting>
  <conditionalFormatting sqref="H180:H183">
    <cfRule type="expression" dxfId="1158" priority="387" stopIfTrue="1">
      <formula>#REF!&gt;H180</formula>
    </cfRule>
  </conditionalFormatting>
  <conditionalFormatting sqref="H184:H189">
    <cfRule type="expression" dxfId="1157" priority="386" stopIfTrue="1">
      <formula>#REF!&gt;H184</formula>
    </cfRule>
  </conditionalFormatting>
  <conditionalFormatting sqref="H190">
    <cfRule type="expression" dxfId="1156" priority="385" stopIfTrue="1">
      <formula>#REF!&gt;H190</formula>
    </cfRule>
  </conditionalFormatting>
  <conditionalFormatting sqref="H213:H216">
    <cfRule type="expression" dxfId="1155" priority="382" stopIfTrue="1">
      <formula>#REF!&gt;H213</formula>
    </cfRule>
  </conditionalFormatting>
  <conditionalFormatting sqref="H217">
    <cfRule type="expression" dxfId="1154" priority="381" stopIfTrue="1">
      <formula>#REF!&gt;H217</formula>
    </cfRule>
  </conditionalFormatting>
  <conditionalFormatting sqref="H207:H210">
    <cfRule type="expression" dxfId="1153" priority="384" stopIfTrue="1">
      <formula>#REF!&gt;H207</formula>
    </cfRule>
  </conditionalFormatting>
  <conditionalFormatting sqref="H211">
    <cfRule type="expression" dxfId="1152" priority="383" stopIfTrue="1">
      <formula>#REF!&gt;H211</formula>
    </cfRule>
  </conditionalFormatting>
  <conditionalFormatting sqref="H219:H220">
    <cfRule type="expression" dxfId="1151" priority="380" stopIfTrue="1">
      <formula>#REF!&gt;H219</formula>
    </cfRule>
  </conditionalFormatting>
  <conditionalFormatting sqref="H218">
    <cfRule type="expression" dxfId="1150" priority="379" stopIfTrue="1">
      <formula>#REF!&gt;H218</formula>
    </cfRule>
  </conditionalFormatting>
  <conditionalFormatting sqref="H66">
    <cfRule type="expression" dxfId="1149" priority="377" stopIfTrue="1">
      <formula>#REF!&gt;H66</formula>
    </cfRule>
  </conditionalFormatting>
  <conditionalFormatting sqref="H84:H97">
    <cfRule type="expression" dxfId="1148" priority="376" stopIfTrue="1">
      <formula>#REF!&gt;H84</formula>
    </cfRule>
  </conditionalFormatting>
  <conditionalFormatting sqref="H98:H104">
    <cfRule type="expression" dxfId="1147" priority="375" stopIfTrue="1">
      <formula>#REF!&gt;H98</formula>
    </cfRule>
  </conditionalFormatting>
  <conditionalFormatting sqref="H113:H132">
    <cfRule type="expression" dxfId="1146" priority="374" stopIfTrue="1">
      <formula>#REF!&gt;H113</formula>
    </cfRule>
  </conditionalFormatting>
  <conditionalFormatting sqref="H200:H205">
    <cfRule type="expression" dxfId="1145" priority="372" stopIfTrue="1">
      <formula>#REF!&gt;H200</formula>
    </cfRule>
  </conditionalFormatting>
  <conditionalFormatting sqref="H191:H194">
    <cfRule type="expression" dxfId="1144" priority="371" stopIfTrue="1">
      <formula>#REF!&gt;H191</formula>
    </cfRule>
  </conditionalFormatting>
  <conditionalFormatting sqref="H199">
    <cfRule type="expression" dxfId="1143" priority="370" stopIfTrue="1">
      <formula>#REF!&gt;H199</formula>
    </cfRule>
  </conditionalFormatting>
  <conditionalFormatting sqref="H195:H198">
    <cfRule type="expression" dxfId="1142" priority="369" stopIfTrue="1">
      <formula>#REF!&gt;H195</formula>
    </cfRule>
  </conditionalFormatting>
  <conditionalFormatting sqref="H147">
    <cfRule type="expression" dxfId="1141" priority="368" stopIfTrue="1">
      <formula>#REF!&gt;H147</formula>
    </cfRule>
  </conditionalFormatting>
  <conditionalFormatting sqref="G105">
    <cfRule type="expression" dxfId="1140" priority="366" stopIfTrue="1">
      <formula>#REF!&gt;G105</formula>
    </cfRule>
  </conditionalFormatting>
  <conditionalFormatting sqref="G160:G161">
    <cfRule type="expression" dxfId="1139" priority="342" stopIfTrue="1">
      <formula>#REF!&gt;G160</formula>
    </cfRule>
  </conditionalFormatting>
  <conditionalFormatting sqref="G176 G133 G32 G13:G21 G149:G150 G221:G223 G212 G206 G64 G62 G25:G30 G67:G83 G41 G43:G58 G178:G179 G60 G225:G226">
    <cfRule type="expression" dxfId="1138" priority="365" stopIfTrue="1">
      <formula>#REF!&gt;G13</formula>
    </cfRule>
  </conditionalFormatting>
  <conditionalFormatting sqref="G31">
    <cfRule type="expression" dxfId="1137" priority="364" stopIfTrue="1">
      <formula>#REF!&gt;G31</formula>
    </cfRule>
  </conditionalFormatting>
  <conditionalFormatting sqref="G33">
    <cfRule type="expression" dxfId="1136" priority="363" stopIfTrue="1">
      <formula>#REF!&gt;G33</formula>
    </cfRule>
  </conditionalFormatting>
  <conditionalFormatting sqref="G173:G175">
    <cfRule type="expression" dxfId="1135" priority="362" stopIfTrue="1">
      <formula>#REF!&gt;G173</formula>
    </cfRule>
  </conditionalFormatting>
  <conditionalFormatting sqref="G34:G38 G40">
    <cfRule type="expression" dxfId="1134" priority="361" stopIfTrue="1">
      <formula>#REF!&gt;G34</formula>
    </cfRule>
  </conditionalFormatting>
  <conditionalFormatting sqref="G22:G24">
    <cfRule type="expression" dxfId="1133" priority="360" stopIfTrue="1">
      <formula>#REF!&gt;G22</formula>
    </cfRule>
  </conditionalFormatting>
  <conditionalFormatting sqref="G106">
    <cfRule type="expression" dxfId="1132" priority="359" stopIfTrue="1">
      <formula>#REF!&gt;G106</formula>
    </cfRule>
  </conditionalFormatting>
  <conditionalFormatting sqref="G107:G112">
    <cfRule type="expression" dxfId="1131" priority="358" stopIfTrue="1">
      <formula>#REF!&gt;G107</formula>
    </cfRule>
  </conditionalFormatting>
  <conditionalFormatting sqref="G134:G141">
    <cfRule type="expression" dxfId="1130" priority="357" stopIfTrue="1">
      <formula>#REF!&gt;G134</formula>
    </cfRule>
  </conditionalFormatting>
  <conditionalFormatting sqref="G142:G146">
    <cfRule type="expression" dxfId="1129" priority="356" stopIfTrue="1">
      <formula>#REF!&gt;G142</formula>
    </cfRule>
  </conditionalFormatting>
  <conditionalFormatting sqref="G151:G155">
    <cfRule type="expression" dxfId="1128" priority="355" stopIfTrue="1">
      <formula>#REF!&gt;G151</formula>
    </cfRule>
  </conditionalFormatting>
  <conditionalFormatting sqref="G156:G159">
    <cfRule type="expression" dxfId="1127" priority="354" stopIfTrue="1">
      <formula>#REF!&gt;G156</formula>
    </cfRule>
  </conditionalFormatting>
  <conditionalFormatting sqref="G162">
    <cfRule type="expression" dxfId="1126" priority="353" stopIfTrue="1">
      <formula>#REF!&gt;G162</formula>
    </cfRule>
  </conditionalFormatting>
  <conditionalFormatting sqref="G163:G172">
    <cfRule type="expression" dxfId="1125" priority="352" stopIfTrue="1">
      <formula>#REF!&gt;G163</formula>
    </cfRule>
  </conditionalFormatting>
  <conditionalFormatting sqref="G180:G183">
    <cfRule type="expression" dxfId="1124" priority="351" stopIfTrue="1">
      <formula>#REF!&gt;G180</formula>
    </cfRule>
  </conditionalFormatting>
  <conditionalFormatting sqref="G184:G189">
    <cfRule type="expression" dxfId="1123" priority="350" stopIfTrue="1">
      <formula>#REF!&gt;G184</formula>
    </cfRule>
  </conditionalFormatting>
  <conditionalFormatting sqref="G190">
    <cfRule type="expression" dxfId="1122" priority="349" stopIfTrue="1">
      <formula>#REF!&gt;G190</formula>
    </cfRule>
  </conditionalFormatting>
  <conditionalFormatting sqref="G213:G216">
    <cfRule type="expression" dxfId="1121" priority="346" stopIfTrue="1">
      <formula>#REF!&gt;G213</formula>
    </cfRule>
  </conditionalFormatting>
  <conditionalFormatting sqref="G217">
    <cfRule type="expression" dxfId="1120" priority="345" stopIfTrue="1">
      <formula>#REF!&gt;G217</formula>
    </cfRule>
  </conditionalFormatting>
  <conditionalFormatting sqref="G207:G210">
    <cfRule type="expression" dxfId="1119" priority="348" stopIfTrue="1">
      <formula>#REF!&gt;G207</formula>
    </cfRule>
  </conditionalFormatting>
  <conditionalFormatting sqref="G211">
    <cfRule type="expression" dxfId="1118" priority="347" stopIfTrue="1">
      <formula>#REF!&gt;G211</formula>
    </cfRule>
  </conditionalFormatting>
  <conditionalFormatting sqref="G219:G220">
    <cfRule type="expression" dxfId="1117" priority="344" stopIfTrue="1">
      <formula>#REF!&gt;G219</formula>
    </cfRule>
  </conditionalFormatting>
  <conditionalFormatting sqref="G218">
    <cfRule type="expression" dxfId="1116" priority="343" stopIfTrue="1">
      <formula>#REF!&gt;G218</formula>
    </cfRule>
  </conditionalFormatting>
  <conditionalFormatting sqref="G66">
    <cfRule type="expression" dxfId="1115" priority="341" stopIfTrue="1">
      <formula>#REF!&gt;G66</formula>
    </cfRule>
  </conditionalFormatting>
  <conditionalFormatting sqref="G84:G97">
    <cfRule type="expression" dxfId="1114" priority="340" stopIfTrue="1">
      <formula>#REF!&gt;G84</formula>
    </cfRule>
  </conditionalFormatting>
  <conditionalFormatting sqref="G98:G104">
    <cfRule type="expression" dxfId="1113" priority="339" stopIfTrue="1">
      <formula>#REF!&gt;G98</formula>
    </cfRule>
  </conditionalFormatting>
  <conditionalFormatting sqref="G113:G132">
    <cfRule type="expression" dxfId="1112" priority="338" stopIfTrue="1">
      <formula>#REF!&gt;G113</formula>
    </cfRule>
  </conditionalFormatting>
  <conditionalFormatting sqref="G200:G205">
    <cfRule type="expression" dxfId="1111" priority="336" stopIfTrue="1">
      <formula>#REF!&gt;G200</formula>
    </cfRule>
  </conditionalFormatting>
  <conditionalFormatting sqref="G191:G194">
    <cfRule type="expression" dxfId="1110" priority="335" stopIfTrue="1">
      <formula>#REF!&gt;G191</formula>
    </cfRule>
  </conditionalFormatting>
  <conditionalFormatting sqref="G199">
    <cfRule type="expression" dxfId="1109" priority="334" stopIfTrue="1">
      <formula>#REF!&gt;G199</formula>
    </cfRule>
  </conditionalFormatting>
  <conditionalFormatting sqref="G195:G198">
    <cfRule type="expression" dxfId="1108" priority="333" stopIfTrue="1">
      <formula>#REF!&gt;G195</formula>
    </cfRule>
  </conditionalFormatting>
  <conditionalFormatting sqref="G147">
    <cfRule type="expression" dxfId="1107" priority="332" stopIfTrue="1">
      <formula>#REF!&gt;G147</formula>
    </cfRule>
  </conditionalFormatting>
  <conditionalFormatting sqref="N212">
    <cfRule type="expression" dxfId="1106" priority="296" stopIfTrue="1">
      <formula>#REF!&gt;N212</formula>
    </cfRule>
  </conditionalFormatting>
  <conditionalFormatting sqref="N105">
    <cfRule type="expression" dxfId="1105" priority="331" stopIfTrue="1">
      <formula>#REF!&gt;N105</formula>
    </cfRule>
  </conditionalFormatting>
  <conditionalFormatting sqref="N160:N161">
    <cfRule type="expression" dxfId="1104" priority="307" stopIfTrue="1">
      <formula>#REF!&gt;N160</formula>
    </cfRule>
  </conditionalFormatting>
  <conditionalFormatting sqref="N67:N83 N41:N60 N25:N30 N62 N64 N206 N221:N263 N148:N150 N13:N21 N32 N133 N176:N179">
    <cfRule type="expression" dxfId="1103" priority="330" stopIfTrue="1">
      <formula>#REF!&gt;N13</formula>
    </cfRule>
  </conditionalFormatting>
  <conditionalFormatting sqref="N31">
    <cfRule type="expression" dxfId="1102" priority="329" stopIfTrue="1">
      <formula>#REF!&gt;N31</formula>
    </cfRule>
  </conditionalFormatting>
  <conditionalFormatting sqref="N33">
    <cfRule type="expression" dxfId="1101" priority="328" stopIfTrue="1">
      <formula>#REF!&gt;N33</formula>
    </cfRule>
  </conditionalFormatting>
  <conditionalFormatting sqref="N173:N175">
    <cfRule type="expression" dxfId="1100" priority="327" stopIfTrue="1">
      <formula>#REF!&gt;N173</formula>
    </cfRule>
  </conditionalFormatting>
  <conditionalFormatting sqref="N40 N34:N38">
    <cfRule type="expression" dxfId="1099" priority="326" stopIfTrue="1">
      <formula>#REF!&gt;N34</formula>
    </cfRule>
  </conditionalFormatting>
  <conditionalFormatting sqref="N22:N24">
    <cfRule type="expression" dxfId="1098" priority="325" stopIfTrue="1">
      <formula>#REF!&gt;N22</formula>
    </cfRule>
  </conditionalFormatting>
  <conditionalFormatting sqref="N106">
    <cfRule type="expression" dxfId="1097" priority="324" stopIfTrue="1">
      <formula>#REF!&gt;N106</formula>
    </cfRule>
  </conditionalFormatting>
  <conditionalFormatting sqref="N107:N112">
    <cfRule type="expression" dxfId="1096" priority="323" stopIfTrue="1">
      <formula>#REF!&gt;N107</formula>
    </cfRule>
  </conditionalFormatting>
  <conditionalFormatting sqref="N134:N141">
    <cfRule type="expression" dxfId="1095" priority="322" stopIfTrue="1">
      <formula>#REF!&gt;N134</formula>
    </cfRule>
  </conditionalFormatting>
  <conditionalFormatting sqref="N142:N146">
    <cfRule type="expression" dxfId="1094" priority="321" stopIfTrue="1">
      <formula>#REF!&gt;N142</formula>
    </cfRule>
  </conditionalFormatting>
  <conditionalFormatting sqref="N151:N155">
    <cfRule type="expression" dxfId="1093" priority="320" stopIfTrue="1">
      <formula>#REF!&gt;N151</formula>
    </cfRule>
  </conditionalFormatting>
  <conditionalFormatting sqref="N156:N159">
    <cfRule type="expression" dxfId="1092" priority="319" stopIfTrue="1">
      <formula>#REF!&gt;N156</formula>
    </cfRule>
  </conditionalFormatting>
  <conditionalFormatting sqref="N162">
    <cfRule type="expression" dxfId="1091" priority="318" stopIfTrue="1">
      <formula>#REF!&gt;N162</formula>
    </cfRule>
  </conditionalFormatting>
  <conditionalFormatting sqref="N163:N172">
    <cfRule type="expression" dxfId="1090" priority="317" stopIfTrue="1">
      <formula>#REF!&gt;N163</formula>
    </cfRule>
  </conditionalFormatting>
  <conditionalFormatting sqref="N180:N183">
    <cfRule type="expression" dxfId="1089" priority="316" stopIfTrue="1">
      <formula>#REF!&gt;N180</formula>
    </cfRule>
  </conditionalFormatting>
  <conditionalFormatting sqref="N184:N189">
    <cfRule type="expression" dxfId="1088" priority="315" stopIfTrue="1">
      <formula>#REF!&gt;N184</formula>
    </cfRule>
  </conditionalFormatting>
  <conditionalFormatting sqref="N190">
    <cfRule type="expression" dxfId="1087" priority="314" stopIfTrue="1">
      <formula>#REF!&gt;N190</formula>
    </cfRule>
  </conditionalFormatting>
  <conditionalFormatting sqref="N213:N216">
    <cfRule type="expression" dxfId="1086" priority="311" stopIfTrue="1">
      <formula>#REF!&gt;N213</formula>
    </cfRule>
  </conditionalFormatting>
  <conditionalFormatting sqref="N217">
    <cfRule type="expression" dxfId="1085" priority="310" stopIfTrue="1">
      <formula>#REF!&gt;N217</formula>
    </cfRule>
  </conditionalFormatting>
  <conditionalFormatting sqref="N207:N210">
    <cfRule type="expression" dxfId="1084" priority="313" stopIfTrue="1">
      <formula>#REF!&gt;N207</formula>
    </cfRule>
  </conditionalFormatting>
  <conditionalFormatting sqref="N211">
    <cfRule type="expression" dxfId="1083" priority="312" stopIfTrue="1">
      <formula>#REF!&gt;N211</formula>
    </cfRule>
  </conditionalFormatting>
  <conditionalFormatting sqref="N219:N220">
    <cfRule type="expression" dxfId="1082" priority="309" stopIfTrue="1">
      <formula>#REF!&gt;N219</formula>
    </cfRule>
  </conditionalFormatting>
  <conditionalFormatting sqref="N218">
    <cfRule type="expression" dxfId="1081" priority="308" stopIfTrue="1">
      <formula>#REF!&gt;N218</formula>
    </cfRule>
  </conditionalFormatting>
  <conditionalFormatting sqref="N66">
    <cfRule type="expression" dxfId="1080" priority="306" stopIfTrue="1">
      <formula>#REF!&gt;N66</formula>
    </cfRule>
  </conditionalFormatting>
  <conditionalFormatting sqref="N84:N97">
    <cfRule type="expression" dxfId="1079" priority="305" stopIfTrue="1">
      <formula>#REF!&gt;N84</formula>
    </cfRule>
  </conditionalFormatting>
  <conditionalFormatting sqref="N98:N104">
    <cfRule type="expression" dxfId="1078" priority="304" stopIfTrue="1">
      <formula>#REF!&gt;N98</formula>
    </cfRule>
  </conditionalFormatting>
  <conditionalFormatting sqref="N113:N132">
    <cfRule type="expression" dxfId="1077" priority="303" stopIfTrue="1">
      <formula>#REF!&gt;N113</formula>
    </cfRule>
  </conditionalFormatting>
  <conditionalFormatting sqref="N200:N205">
    <cfRule type="expression" dxfId="1076" priority="301" stopIfTrue="1">
      <formula>#REF!&gt;N200</formula>
    </cfRule>
  </conditionalFormatting>
  <conditionalFormatting sqref="N191:N194">
    <cfRule type="expression" dxfId="1075" priority="300" stopIfTrue="1">
      <formula>#REF!&gt;N191</formula>
    </cfRule>
  </conditionalFormatting>
  <conditionalFormatting sqref="N199">
    <cfRule type="expression" dxfId="1074" priority="299" stopIfTrue="1">
      <formula>#REF!&gt;N199</formula>
    </cfRule>
  </conditionalFormatting>
  <conditionalFormatting sqref="N195:N198">
    <cfRule type="expression" dxfId="1073" priority="298" stopIfTrue="1">
      <formula>#REF!&gt;N195</formula>
    </cfRule>
  </conditionalFormatting>
  <conditionalFormatting sqref="N147">
    <cfRule type="expression" dxfId="1072" priority="297" stopIfTrue="1">
      <formula>#REF!&gt;N147</formula>
    </cfRule>
  </conditionalFormatting>
  <conditionalFormatting sqref="O212">
    <cfRule type="expression" dxfId="1071" priority="267" stopIfTrue="1">
      <formula>#REF!&gt;O212</formula>
    </cfRule>
  </conditionalFormatting>
  <conditionalFormatting sqref="O105">
    <cfRule type="expression" dxfId="1070" priority="295" stopIfTrue="1">
      <formula>#REF!&gt;O105</formula>
    </cfRule>
  </conditionalFormatting>
  <conditionalFormatting sqref="O160:O161">
    <cfRule type="expression" dxfId="1069" priority="278" stopIfTrue="1">
      <formula>#REF!&gt;O160</formula>
    </cfRule>
  </conditionalFormatting>
  <conditionalFormatting sqref="O41:O44 O27:O30 O62 O64 O222:O226 O148:O150 O14:O20 O32 O133 O176:O179 O68:O74 O46:O55 O57:O58 O60 O76:O83">
    <cfRule type="expression" dxfId="1068" priority="294" stopIfTrue="1">
      <formula>#REF!&gt;O14</formula>
    </cfRule>
  </conditionalFormatting>
  <conditionalFormatting sqref="O40 O35:O38">
    <cfRule type="expression" dxfId="1067" priority="293" stopIfTrue="1">
      <formula>#REF!&gt;O35</formula>
    </cfRule>
  </conditionalFormatting>
  <conditionalFormatting sqref="O22:O24">
    <cfRule type="expression" dxfId="1066" priority="292" stopIfTrue="1">
      <formula>#REF!&gt;O22</formula>
    </cfRule>
  </conditionalFormatting>
  <conditionalFormatting sqref="O108:O112">
    <cfRule type="expression" dxfId="1065" priority="291" stopIfTrue="1">
      <formula>#REF!&gt;O108</formula>
    </cfRule>
  </conditionalFormatting>
  <conditionalFormatting sqref="O135:O141">
    <cfRule type="expression" dxfId="1064" priority="290" stopIfTrue="1">
      <formula>#REF!&gt;O135</formula>
    </cfRule>
  </conditionalFormatting>
  <conditionalFormatting sqref="O143:O146">
    <cfRule type="expression" dxfId="1063" priority="289" stopIfTrue="1">
      <formula>#REF!&gt;O143</formula>
    </cfRule>
  </conditionalFormatting>
  <conditionalFormatting sqref="O152:O155">
    <cfRule type="expression" dxfId="1062" priority="288" stopIfTrue="1">
      <formula>#REF!&gt;O152</formula>
    </cfRule>
  </conditionalFormatting>
  <conditionalFormatting sqref="O157:O159">
    <cfRule type="expression" dxfId="1061" priority="287" stopIfTrue="1">
      <formula>#REF!&gt;O157</formula>
    </cfRule>
  </conditionalFormatting>
  <conditionalFormatting sqref="O162">
    <cfRule type="expression" dxfId="1060" priority="286" stopIfTrue="1">
      <formula>#REF!&gt;O162</formula>
    </cfRule>
  </conditionalFormatting>
  <conditionalFormatting sqref="O164:O172">
    <cfRule type="expression" dxfId="1059" priority="285" stopIfTrue="1">
      <formula>#REF!&gt;O164</formula>
    </cfRule>
  </conditionalFormatting>
  <conditionalFormatting sqref="O181:O183">
    <cfRule type="expression" dxfId="1058" priority="284" stopIfTrue="1">
      <formula>#REF!&gt;O181</formula>
    </cfRule>
  </conditionalFormatting>
  <conditionalFormatting sqref="O185:O189">
    <cfRule type="expression" dxfId="1057" priority="283" stopIfTrue="1">
      <formula>#REF!&gt;O185</formula>
    </cfRule>
  </conditionalFormatting>
  <conditionalFormatting sqref="O214:O216">
    <cfRule type="expression" dxfId="1056" priority="280" stopIfTrue="1">
      <formula>#REF!&gt;O214</formula>
    </cfRule>
  </conditionalFormatting>
  <conditionalFormatting sqref="O208:O210">
    <cfRule type="expression" dxfId="1055" priority="282" stopIfTrue="1">
      <formula>#REF!&gt;O208</formula>
    </cfRule>
  </conditionalFormatting>
  <conditionalFormatting sqref="O211">
    <cfRule type="expression" dxfId="1054" priority="281" stopIfTrue="1">
      <formula>#REF!&gt;O211</formula>
    </cfRule>
  </conditionalFormatting>
  <conditionalFormatting sqref="O219:O220">
    <cfRule type="expression" dxfId="1053" priority="279" stopIfTrue="1">
      <formula>#REF!&gt;O219</formula>
    </cfRule>
  </conditionalFormatting>
  <conditionalFormatting sqref="O66">
    <cfRule type="expression" dxfId="1052" priority="277" stopIfTrue="1">
      <formula>#REF!&gt;O66</formula>
    </cfRule>
  </conditionalFormatting>
  <conditionalFormatting sqref="O85:O97">
    <cfRule type="expression" dxfId="1051" priority="276" stopIfTrue="1">
      <formula>#REF!&gt;O85</formula>
    </cfRule>
  </conditionalFormatting>
  <conditionalFormatting sqref="O99:O104">
    <cfRule type="expression" dxfId="1050" priority="275" stopIfTrue="1">
      <formula>#REF!&gt;O99</formula>
    </cfRule>
  </conditionalFormatting>
  <conditionalFormatting sqref="O114:O132">
    <cfRule type="expression" dxfId="1049" priority="274" stopIfTrue="1">
      <formula>#REF!&gt;O114</formula>
    </cfRule>
  </conditionalFormatting>
  <conditionalFormatting sqref="O200:O205">
    <cfRule type="expression" dxfId="1048" priority="272" stopIfTrue="1">
      <formula>#REF!&gt;O200</formula>
    </cfRule>
  </conditionalFormatting>
  <conditionalFormatting sqref="O191:O194">
    <cfRule type="expression" dxfId="1047" priority="271" stopIfTrue="1">
      <formula>#REF!&gt;O191</formula>
    </cfRule>
  </conditionalFormatting>
  <conditionalFormatting sqref="O199">
    <cfRule type="expression" dxfId="1046" priority="270" stopIfTrue="1">
      <formula>#REF!&gt;O199</formula>
    </cfRule>
  </conditionalFormatting>
  <conditionalFormatting sqref="O195:O198">
    <cfRule type="expression" dxfId="1045" priority="269" stopIfTrue="1">
      <formula>#REF!&gt;O195</formula>
    </cfRule>
  </conditionalFormatting>
  <conditionalFormatting sqref="O147">
    <cfRule type="expression" dxfId="1044" priority="268" stopIfTrue="1">
      <formula>#REF!&gt;O147</formula>
    </cfRule>
  </conditionalFormatting>
  <conditionalFormatting sqref="O217">
    <cfRule type="expression" dxfId="1043" priority="266" stopIfTrue="1">
      <formula>#REF!&gt;O217</formula>
    </cfRule>
  </conditionalFormatting>
  <conditionalFormatting sqref="O13">
    <cfRule type="expression" dxfId="1042" priority="265" stopIfTrue="1">
      <formula>#REF!&gt;O13</formula>
    </cfRule>
  </conditionalFormatting>
  <conditionalFormatting sqref="O21">
    <cfRule type="expression" dxfId="1041" priority="232" stopIfTrue="1">
      <formula>#REF!&gt;O21</formula>
    </cfRule>
  </conditionalFormatting>
  <conditionalFormatting sqref="O221">
    <cfRule type="expression" dxfId="1040" priority="200" stopIfTrue="1">
      <formula>#REF!&gt;O221</formula>
    </cfRule>
  </conditionalFormatting>
  <conditionalFormatting sqref="O25">
    <cfRule type="expression" dxfId="1039" priority="230" stopIfTrue="1">
      <formula>#REF!&gt;O25</formula>
    </cfRule>
  </conditionalFormatting>
  <conditionalFormatting sqref="O26">
    <cfRule type="expression" dxfId="1038" priority="229" stopIfTrue="1">
      <formula>#REF!&gt;O26</formula>
    </cfRule>
  </conditionalFormatting>
  <conditionalFormatting sqref="O31">
    <cfRule type="expression" dxfId="1037" priority="228" stopIfTrue="1">
      <formula>#REF!&gt;O31</formula>
    </cfRule>
  </conditionalFormatting>
  <conditionalFormatting sqref="O33">
    <cfRule type="expression" dxfId="1036" priority="227" stopIfTrue="1">
      <formula>#REF!&gt;O33</formula>
    </cfRule>
  </conditionalFormatting>
  <conditionalFormatting sqref="O34">
    <cfRule type="expression" dxfId="1035" priority="226" stopIfTrue="1">
      <formula>#REF!&gt;O34</formula>
    </cfRule>
  </conditionalFormatting>
  <conditionalFormatting sqref="O45">
    <cfRule type="expression" dxfId="1034" priority="225" stopIfTrue="1">
      <formula>#REF!&gt;O45</formula>
    </cfRule>
  </conditionalFormatting>
  <conditionalFormatting sqref="O56">
    <cfRule type="expression" dxfId="1033" priority="224" stopIfTrue="1">
      <formula>#REF!&gt;O56</formula>
    </cfRule>
  </conditionalFormatting>
  <conditionalFormatting sqref="O59">
    <cfRule type="expression" dxfId="1032" priority="223" stopIfTrue="1">
      <formula>#REF!&gt;O59</formula>
    </cfRule>
  </conditionalFormatting>
  <conditionalFormatting sqref="O67">
    <cfRule type="expression" dxfId="1031" priority="222" stopIfTrue="1">
      <formula>#REF!&gt;O67</formula>
    </cfRule>
  </conditionalFormatting>
  <conditionalFormatting sqref="O75">
    <cfRule type="expression" dxfId="1030" priority="221" stopIfTrue="1">
      <formula>#REF!&gt;O75</formula>
    </cfRule>
  </conditionalFormatting>
  <conditionalFormatting sqref="O84">
    <cfRule type="expression" dxfId="1029" priority="220" stopIfTrue="1">
      <formula>#REF!&gt;O84</formula>
    </cfRule>
  </conditionalFormatting>
  <conditionalFormatting sqref="O98">
    <cfRule type="expression" dxfId="1028" priority="219" stopIfTrue="1">
      <formula>#REF!&gt;O98</formula>
    </cfRule>
  </conditionalFormatting>
  <conditionalFormatting sqref="O106">
    <cfRule type="expression" dxfId="1027" priority="218" stopIfTrue="1">
      <formula>#REF!&gt;O106</formula>
    </cfRule>
  </conditionalFormatting>
  <conditionalFormatting sqref="O107">
    <cfRule type="expression" dxfId="1026" priority="217" stopIfTrue="1">
      <formula>#REF!&gt;O107</formula>
    </cfRule>
  </conditionalFormatting>
  <conditionalFormatting sqref="O113">
    <cfRule type="expression" dxfId="1025" priority="216" stopIfTrue="1">
      <formula>#REF!&gt;O113</formula>
    </cfRule>
  </conditionalFormatting>
  <conditionalFormatting sqref="O134">
    <cfRule type="expression" dxfId="1024" priority="215" stopIfTrue="1">
      <formula>#REF!&gt;O134</formula>
    </cfRule>
  </conditionalFormatting>
  <conditionalFormatting sqref="O142">
    <cfRule type="expression" dxfId="1023" priority="214" stopIfTrue="1">
      <formula>#REF!&gt;O142</formula>
    </cfRule>
  </conditionalFormatting>
  <conditionalFormatting sqref="O151">
    <cfRule type="expression" dxfId="1022" priority="213" stopIfTrue="1">
      <formula>#REF!&gt;O151</formula>
    </cfRule>
  </conditionalFormatting>
  <conditionalFormatting sqref="O156">
    <cfRule type="expression" dxfId="1021" priority="212" stopIfTrue="1">
      <formula>#REF!&gt;O156</formula>
    </cfRule>
  </conditionalFormatting>
  <conditionalFormatting sqref="O163">
    <cfRule type="expression" dxfId="1020" priority="211" stopIfTrue="1">
      <formula>#REF!&gt;O163</formula>
    </cfRule>
  </conditionalFormatting>
  <conditionalFormatting sqref="O173">
    <cfRule type="expression" dxfId="1019" priority="210" stopIfTrue="1">
      <formula>#REF!&gt;O173</formula>
    </cfRule>
  </conditionalFormatting>
  <conditionalFormatting sqref="O174">
    <cfRule type="expression" dxfId="1018" priority="209" stopIfTrue="1">
      <formula>#REF!&gt;O174</formula>
    </cfRule>
  </conditionalFormatting>
  <conditionalFormatting sqref="O175">
    <cfRule type="expression" dxfId="1017" priority="208" stopIfTrue="1">
      <formula>#REF!&gt;O175</formula>
    </cfRule>
  </conditionalFormatting>
  <conditionalFormatting sqref="O180">
    <cfRule type="expression" dxfId="1016" priority="207" stopIfTrue="1">
      <formula>#REF!&gt;O180</formula>
    </cfRule>
  </conditionalFormatting>
  <conditionalFormatting sqref="O184">
    <cfRule type="expression" dxfId="1015" priority="206" stopIfTrue="1">
      <formula>#REF!&gt;O184</formula>
    </cfRule>
  </conditionalFormatting>
  <conditionalFormatting sqref="O190">
    <cfRule type="expression" dxfId="1014" priority="205" stopIfTrue="1">
      <formula>#REF!&gt;O190</formula>
    </cfRule>
  </conditionalFormatting>
  <conditionalFormatting sqref="O206">
    <cfRule type="expression" dxfId="1013" priority="204" stopIfTrue="1">
      <formula>#REF!&gt;O206</formula>
    </cfRule>
  </conditionalFormatting>
  <conditionalFormatting sqref="O207">
    <cfRule type="expression" dxfId="1012" priority="203" stopIfTrue="1">
      <formula>#REF!&gt;O207</formula>
    </cfRule>
  </conditionalFormatting>
  <conditionalFormatting sqref="O213">
    <cfRule type="expression" dxfId="1011" priority="202" stopIfTrue="1">
      <formula>#REF!&gt;O213</formula>
    </cfRule>
  </conditionalFormatting>
  <conditionalFormatting sqref="O218">
    <cfRule type="expression" dxfId="1010" priority="201" stopIfTrue="1">
      <formula>#REF!&gt;O218</formula>
    </cfRule>
  </conditionalFormatting>
  <conditionalFormatting sqref="I212">
    <cfRule type="expression" dxfId="1009" priority="164" stopIfTrue="1">
      <formula>#REF!&gt;I212</formula>
    </cfRule>
  </conditionalFormatting>
  <conditionalFormatting sqref="I105">
    <cfRule type="expression" dxfId="1008" priority="199" stopIfTrue="1">
      <formula>#REF!&gt;I105</formula>
    </cfRule>
  </conditionalFormatting>
  <conditionalFormatting sqref="I160:I161">
    <cfRule type="expression" dxfId="1007" priority="175" stopIfTrue="1">
      <formula>#REF!&gt;I160</formula>
    </cfRule>
  </conditionalFormatting>
  <conditionalFormatting sqref="I67:I83 I41:I60 I25:I30 I62 I64 I206 I221:I263 I148:I150 I13:I21 I32 I133 I176:I179">
    <cfRule type="expression" dxfId="1006" priority="198" stopIfTrue="1">
      <formula>#REF!&gt;I13</formula>
    </cfRule>
  </conditionalFormatting>
  <conditionalFormatting sqref="I31">
    <cfRule type="expression" dxfId="1005" priority="197" stopIfTrue="1">
      <formula>#REF!&gt;I31</formula>
    </cfRule>
  </conditionalFormatting>
  <conditionalFormatting sqref="I33">
    <cfRule type="expression" dxfId="1004" priority="196" stopIfTrue="1">
      <formula>#REF!&gt;I33</formula>
    </cfRule>
  </conditionalFormatting>
  <conditionalFormatting sqref="I173:I175">
    <cfRule type="expression" dxfId="1003" priority="195" stopIfTrue="1">
      <formula>#REF!&gt;I173</formula>
    </cfRule>
  </conditionalFormatting>
  <conditionalFormatting sqref="I40 I34:I38">
    <cfRule type="expression" dxfId="1002" priority="194" stopIfTrue="1">
      <formula>#REF!&gt;I34</formula>
    </cfRule>
  </conditionalFormatting>
  <conditionalFormatting sqref="I22:I24">
    <cfRule type="expression" dxfId="1001" priority="193" stopIfTrue="1">
      <formula>#REF!&gt;I22</formula>
    </cfRule>
  </conditionalFormatting>
  <conditionalFormatting sqref="I106">
    <cfRule type="expression" dxfId="1000" priority="192" stopIfTrue="1">
      <formula>#REF!&gt;I106</formula>
    </cfRule>
  </conditionalFormatting>
  <conditionalFormatting sqref="I107:I112">
    <cfRule type="expression" dxfId="999" priority="191" stopIfTrue="1">
      <formula>#REF!&gt;I107</formula>
    </cfRule>
  </conditionalFormatting>
  <conditionalFormatting sqref="I134:I141">
    <cfRule type="expression" dxfId="998" priority="190" stopIfTrue="1">
      <formula>#REF!&gt;I134</formula>
    </cfRule>
  </conditionalFormatting>
  <conditionalFormatting sqref="I142:I146">
    <cfRule type="expression" dxfId="997" priority="189" stopIfTrue="1">
      <formula>#REF!&gt;I142</formula>
    </cfRule>
  </conditionalFormatting>
  <conditionalFormatting sqref="I151:I155">
    <cfRule type="expression" dxfId="996" priority="188" stopIfTrue="1">
      <formula>#REF!&gt;I151</formula>
    </cfRule>
  </conditionalFormatting>
  <conditionalFormatting sqref="I156:I159">
    <cfRule type="expression" dxfId="995" priority="187" stopIfTrue="1">
      <formula>#REF!&gt;I156</formula>
    </cfRule>
  </conditionalFormatting>
  <conditionalFormatting sqref="I162">
    <cfRule type="expression" dxfId="994" priority="186" stopIfTrue="1">
      <formula>#REF!&gt;I162</formula>
    </cfRule>
  </conditionalFormatting>
  <conditionalFormatting sqref="I163:I172">
    <cfRule type="expression" dxfId="993" priority="185" stopIfTrue="1">
      <formula>#REF!&gt;I163</formula>
    </cfRule>
  </conditionalFormatting>
  <conditionalFormatting sqref="I180:I183">
    <cfRule type="expression" dxfId="992" priority="184" stopIfTrue="1">
      <formula>#REF!&gt;I180</formula>
    </cfRule>
  </conditionalFormatting>
  <conditionalFormatting sqref="I184:I189">
    <cfRule type="expression" dxfId="991" priority="183" stopIfTrue="1">
      <formula>#REF!&gt;I184</formula>
    </cfRule>
  </conditionalFormatting>
  <conditionalFormatting sqref="I190">
    <cfRule type="expression" dxfId="990" priority="182" stopIfTrue="1">
      <formula>#REF!&gt;I190</formula>
    </cfRule>
  </conditionalFormatting>
  <conditionalFormatting sqref="I213:I216">
    <cfRule type="expression" dxfId="989" priority="179" stopIfTrue="1">
      <formula>#REF!&gt;I213</formula>
    </cfRule>
  </conditionalFormatting>
  <conditionalFormatting sqref="I217">
    <cfRule type="expression" dxfId="988" priority="178" stopIfTrue="1">
      <formula>#REF!&gt;I217</formula>
    </cfRule>
  </conditionalFormatting>
  <conditionalFormatting sqref="I207:I210">
    <cfRule type="expression" dxfId="987" priority="181" stopIfTrue="1">
      <formula>#REF!&gt;I207</formula>
    </cfRule>
  </conditionalFormatting>
  <conditionalFormatting sqref="I211">
    <cfRule type="expression" dxfId="986" priority="180" stopIfTrue="1">
      <formula>#REF!&gt;I211</formula>
    </cfRule>
  </conditionalFormatting>
  <conditionalFormatting sqref="I219:I220">
    <cfRule type="expression" dxfId="985" priority="177" stopIfTrue="1">
      <formula>#REF!&gt;I219</formula>
    </cfRule>
  </conditionalFormatting>
  <conditionalFormatting sqref="I218">
    <cfRule type="expression" dxfId="984" priority="176" stopIfTrue="1">
      <formula>#REF!&gt;I218</formula>
    </cfRule>
  </conditionalFormatting>
  <conditionalFormatting sqref="I66">
    <cfRule type="expression" dxfId="983" priority="174" stopIfTrue="1">
      <formula>#REF!&gt;I66</formula>
    </cfRule>
  </conditionalFormatting>
  <conditionalFormatting sqref="I84:I97">
    <cfRule type="expression" dxfId="982" priority="173" stopIfTrue="1">
      <formula>#REF!&gt;I84</formula>
    </cfRule>
  </conditionalFormatting>
  <conditionalFormatting sqref="I98:I104">
    <cfRule type="expression" dxfId="981" priority="172" stopIfTrue="1">
      <formula>#REF!&gt;I98</formula>
    </cfRule>
  </conditionalFormatting>
  <conditionalFormatting sqref="I113:I132">
    <cfRule type="expression" dxfId="980" priority="171" stopIfTrue="1">
      <formula>#REF!&gt;I113</formula>
    </cfRule>
  </conditionalFormatting>
  <conditionalFormatting sqref="I200:I205">
    <cfRule type="expression" dxfId="979" priority="169" stopIfTrue="1">
      <formula>#REF!&gt;I200</formula>
    </cfRule>
  </conditionalFormatting>
  <conditionalFormatting sqref="I191:I194">
    <cfRule type="expression" dxfId="978" priority="168" stopIfTrue="1">
      <formula>#REF!&gt;I191</formula>
    </cfRule>
  </conditionalFormatting>
  <conditionalFormatting sqref="I199">
    <cfRule type="expression" dxfId="977" priority="167" stopIfTrue="1">
      <formula>#REF!&gt;I199</formula>
    </cfRule>
  </conditionalFormatting>
  <conditionalFormatting sqref="I195:I198">
    <cfRule type="expression" dxfId="976" priority="166" stopIfTrue="1">
      <formula>#REF!&gt;I195</formula>
    </cfRule>
  </conditionalFormatting>
  <conditionalFormatting sqref="I147">
    <cfRule type="expression" dxfId="975" priority="165" stopIfTrue="1">
      <formula>#REF!&gt;I147</formula>
    </cfRule>
  </conditionalFormatting>
  <conditionalFormatting sqref="J212">
    <cfRule type="expression" dxfId="974" priority="128" stopIfTrue="1">
      <formula>#REF!&gt;J212</formula>
    </cfRule>
  </conditionalFormatting>
  <conditionalFormatting sqref="J105">
    <cfRule type="expression" dxfId="973" priority="163" stopIfTrue="1">
      <formula>#REF!&gt;J105</formula>
    </cfRule>
  </conditionalFormatting>
  <conditionalFormatting sqref="J160:J161">
    <cfRule type="expression" dxfId="972" priority="139" stopIfTrue="1">
      <formula>#REF!&gt;J160</formula>
    </cfRule>
  </conditionalFormatting>
  <conditionalFormatting sqref="J67:J83 J41:J60 J25:J30 J62 J64 J206 J221:J263 J148:J150 J13:J21 J32 J133 J176:J179">
    <cfRule type="expression" dxfId="971" priority="162" stopIfTrue="1">
      <formula>#REF!&gt;J13</formula>
    </cfRule>
  </conditionalFormatting>
  <conditionalFormatting sqref="J31">
    <cfRule type="expression" dxfId="970" priority="161" stopIfTrue="1">
      <formula>#REF!&gt;J31</formula>
    </cfRule>
  </conditionalFormatting>
  <conditionalFormatting sqref="J33">
    <cfRule type="expression" dxfId="969" priority="160" stopIfTrue="1">
      <formula>#REF!&gt;J33</formula>
    </cfRule>
  </conditionalFormatting>
  <conditionalFormatting sqref="J173:J175">
    <cfRule type="expression" dxfId="968" priority="159" stopIfTrue="1">
      <formula>#REF!&gt;J173</formula>
    </cfRule>
  </conditionalFormatting>
  <conditionalFormatting sqref="J40 J34:J38">
    <cfRule type="expression" dxfId="967" priority="158" stopIfTrue="1">
      <formula>#REF!&gt;J34</formula>
    </cfRule>
  </conditionalFormatting>
  <conditionalFormatting sqref="J22:J24">
    <cfRule type="expression" dxfId="966" priority="157" stopIfTrue="1">
      <formula>#REF!&gt;J22</formula>
    </cfRule>
  </conditionalFormatting>
  <conditionalFormatting sqref="J106">
    <cfRule type="expression" dxfId="965" priority="156" stopIfTrue="1">
      <formula>#REF!&gt;J106</formula>
    </cfRule>
  </conditionalFormatting>
  <conditionalFormatting sqref="J107:J112">
    <cfRule type="expression" dxfId="964" priority="155" stopIfTrue="1">
      <formula>#REF!&gt;J107</formula>
    </cfRule>
  </conditionalFormatting>
  <conditionalFormatting sqref="J134:J141">
    <cfRule type="expression" dxfId="963" priority="154" stopIfTrue="1">
      <formula>#REF!&gt;J134</formula>
    </cfRule>
  </conditionalFormatting>
  <conditionalFormatting sqref="J142:J146">
    <cfRule type="expression" dxfId="962" priority="153" stopIfTrue="1">
      <formula>#REF!&gt;J142</formula>
    </cfRule>
  </conditionalFormatting>
  <conditionalFormatting sqref="J151:J155">
    <cfRule type="expression" dxfId="961" priority="152" stopIfTrue="1">
      <formula>#REF!&gt;J151</formula>
    </cfRule>
  </conditionalFormatting>
  <conditionalFormatting sqref="J156:J159">
    <cfRule type="expression" dxfId="960" priority="151" stopIfTrue="1">
      <formula>#REF!&gt;J156</formula>
    </cfRule>
  </conditionalFormatting>
  <conditionalFormatting sqref="J162">
    <cfRule type="expression" dxfId="959" priority="150" stopIfTrue="1">
      <formula>#REF!&gt;J162</formula>
    </cfRule>
  </conditionalFormatting>
  <conditionalFormatting sqref="J163:J172">
    <cfRule type="expression" dxfId="958" priority="149" stopIfTrue="1">
      <formula>#REF!&gt;J163</formula>
    </cfRule>
  </conditionalFormatting>
  <conditionalFormatting sqref="J180:J183">
    <cfRule type="expression" dxfId="957" priority="148" stopIfTrue="1">
      <formula>#REF!&gt;J180</formula>
    </cfRule>
  </conditionalFormatting>
  <conditionalFormatting sqref="J184:J189">
    <cfRule type="expression" dxfId="956" priority="147" stopIfTrue="1">
      <formula>#REF!&gt;J184</formula>
    </cfRule>
  </conditionalFormatting>
  <conditionalFormatting sqref="J190">
    <cfRule type="expression" dxfId="955" priority="146" stopIfTrue="1">
      <formula>#REF!&gt;J190</formula>
    </cfRule>
  </conditionalFormatting>
  <conditionalFormatting sqref="J213:J216">
    <cfRule type="expression" dxfId="954" priority="143" stopIfTrue="1">
      <formula>#REF!&gt;J213</formula>
    </cfRule>
  </conditionalFormatting>
  <conditionalFormatting sqref="J217">
    <cfRule type="expression" dxfId="953" priority="142" stopIfTrue="1">
      <formula>#REF!&gt;J217</formula>
    </cfRule>
  </conditionalFormatting>
  <conditionalFormatting sqref="J207:J210">
    <cfRule type="expression" dxfId="952" priority="145" stopIfTrue="1">
      <formula>#REF!&gt;J207</formula>
    </cfRule>
  </conditionalFormatting>
  <conditionalFormatting sqref="J211">
    <cfRule type="expression" dxfId="951" priority="144" stopIfTrue="1">
      <formula>#REF!&gt;J211</formula>
    </cfRule>
  </conditionalFormatting>
  <conditionalFormatting sqref="J219:J220">
    <cfRule type="expression" dxfId="950" priority="141" stopIfTrue="1">
      <formula>#REF!&gt;J219</formula>
    </cfRule>
  </conditionalFormatting>
  <conditionalFormatting sqref="J218">
    <cfRule type="expression" dxfId="949" priority="140" stopIfTrue="1">
      <formula>#REF!&gt;J218</formula>
    </cfRule>
  </conditionalFormatting>
  <conditionalFormatting sqref="J66">
    <cfRule type="expression" dxfId="948" priority="138" stopIfTrue="1">
      <formula>#REF!&gt;J66</formula>
    </cfRule>
  </conditionalFormatting>
  <conditionalFormatting sqref="J84:J97">
    <cfRule type="expression" dxfId="947" priority="137" stopIfTrue="1">
      <formula>#REF!&gt;J84</formula>
    </cfRule>
  </conditionalFormatting>
  <conditionalFormatting sqref="J98:J104">
    <cfRule type="expression" dxfId="946" priority="136" stopIfTrue="1">
      <formula>#REF!&gt;J98</formula>
    </cfRule>
  </conditionalFormatting>
  <conditionalFormatting sqref="J113:J132">
    <cfRule type="expression" dxfId="945" priority="135" stopIfTrue="1">
      <formula>#REF!&gt;J113</formula>
    </cfRule>
  </conditionalFormatting>
  <conditionalFormatting sqref="J200:J205">
    <cfRule type="expression" dxfId="944" priority="133" stopIfTrue="1">
      <formula>#REF!&gt;J200</formula>
    </cfRule>
  </conditionalFormatting>
  <conditionalFormatting sqref="J191:J194">
    <cfRule type="expression" dxfId="943" priority="132" stopIfTrue="1">
      <formula>#REF!&gt;J191</formula>
    </cfRule>
  </conditionalFormatting>
  <conditionalFormatting sqref="J199">
    <cfRule type="expression" dxfId="942" priority="131" stopIfTrue="1">
      <formula>#REF!&gt;J199</formula>
    </cfRule>
  </conditionalFormatting>
  <conditionalFormatting sqref="J195:J198">
    <cfRule type="expression" dxfId="941" priority="130" stopIfTrue="1">
      <formula>#REF!&gt;J195</formula>
    </cfRule>
  </conditionalFormatting>
  <conditionalFormatting sqref="J147">
    <cfRule type="expression" dxfId="940" priority="129" stopIfTrue="1">
      <formula>#REF!&gt;J147</formula>
    </cfRule>
  </conditionalFormatting>
  <conditionalFormatting sqref="K212">
    <cfRule type="expression" dxfId="939" priority="92" stopIfTrue="1">
      <formula>#REF!&gt;K212</formula>
    </cfRule>
  </conditionalFormatting>
  <conditionalFormatting sqref="K105">
    <cfRule type="expression" dxfId="938" priority="127" stopIfTrue="1">
      <formula>#REF!&gt;K105</formula>
    </cfRule>
  </conditionalFormatting>
  <conditionalFormatting sqref="K160:K161">
    <cfRule type="expression" dxfId="937" priority="103" stopIfTrue="1">
      <formula>#REF!&gt;K160</formula>
    </cfRule>
  </conditionalFormatting>
  <conditionalFormatting sqref="K67:K83 K41:K60 K25:K30 K62 K64 K206 K221:K263 K148:K150 K13:K21 K32 K133 K176:K179">
    <cfRule type="expression" dxfId="936" priority="126" stopIfTrue="1">
      <formula>#REF!&gt;K13</formula>
    </cfRule>
  </conditionalFormatting>
  <conditionalFormatting sqref="K31">
    <cfRule type="expression" dxfId="935" priority="125" stopIfTrue="1">
      <formula>#REF!&gt;K31</formula>
    </cfRule>
  </conditionalFormatting>
  <conditionalFormatting sqref="K33">
    <cfRule type="expression" dxfId="934" priority="124" stopIfTrue="1">
      <formula>#REF!&gt;K33</formula>
    </cfRule>
  </conditionalFormatting>
  <conditionalFormatting sqref="K173:K175">
    <cfRule type="expression" dxfId="933" priority="123" stopIfTrue="1">
      <formula>#REF!&gt;K173</formula>
    </cfRule>
  </conditionalFormatting>
  <conditionalFormatting sqref="K40 K34:K38">
    <cfRule type="expression" dxfId="932" priority="122" stopIfTrue="1">
      <formula>#REF!&gt;K34</formula>
    </cfRule>
  </conditionalFormatting>
  <conditionalFormatting sqref="K22:K24">
    <cfRule type="expression" dxfId="931" priority="121" stopIfTrue="1">
      <formula>#REF!&gt;K22</formula>
    </cfRule>
  </conditionalFormatting>
  <conditionalFormatting sqref="K106">
    <cfRule type="expression" dxfId="930" priority="120" stopIfTrue="1">
      <formula>#REF!&gt;K106</formula>
    </cfRule>
  </conditionalFormatting>
  <conditionalFormatting sqref="K107:K112">
    <cfRule type="expression" dxfId="929" priority="119" stopIfTrue="1">
      <formula>#REF!&gt;K107</formula>
    </cfRule>
  </conditionalFormatting>
  <conditionalFormatting sqref="K134:K141">
    <cfRule type="expression" dxfId="928" priority="118" stopIfTrue="1">
      <formula>#REF!&gt;K134</formula>
    </cfRule>
  </conditionalFormatting>
  <conditionalFormatting sqref="K142:K146">
    <cfRule type="expression" dxfId="927" priority="117" stopIfTrue="1">
      <formula>#REF!&gt;K142</formula>
    </cfRule>
  </conditionalFormatting>
  <conditionalFormatting sqref="K151:K155">
    <cfRule type="expression" dxfId="926" priority="116" stopIfTrue="1">
      <formula>#REF!&gt;K151</formula>
    </cfRule>
  </conditionalFormatting>
  <conditionalFormatting sqref="K156:K159">
    <cfRule type="expression" dxfId="925" priority="115" stopIfTrue="1">
      <formula>#REF!&gt;K156</formula>
    </cfRule>
  </conditionalFormatting>
  <conditionalFormatting sqref="K162">
    <cfRule type="expression" dxfId="924" priority="114" stopIfTrue="1">
      <formula>#REF!&gt;K162</formula>
    </cfRule>
  </conditionalFormatting>
  <conditionalFormatting sqref="K163:K172">
    <cfRule type="expression" dxfId="923" priority="113" stopIfTrue="1">
      <formula>#REF!&gt;K163</formula>
    </cfRule>
  </conditionalFormatting>
  <conditionalFormatting sqref="K180:K183">
    <cfRule type="expression" dxfId="922" priority="112" stopIfTrue="1">
      <formula>#REF!&gt;K180</formula>
    </cfRule>
  </conditionalFormatting>
  <conditionalFormatting sqref="K184:K189">
    <cfRule type="expression" dxfId="921" priority="111" stopIfTrue="1">
      <formula>#REF!&gt;K184</formula>
    </cfRule>
  </conditionalFormatting>
  <conditionalFormatting sqref="K190">
    <cfRule type="expression" dxfId="920" priority="110" stopIfTrue="1">
      <formula>#REF!&gt;K190</formula>
    </cfRule>
  </conditionalFormatting>
  <conditionalFormatting sqref="K213:K216">
    <cfRule type="expression" dxfId="919" priority="107" stopIfTrue="1">
      <formula>#REF!&gt;K213</formula>
    </cfRule>
  </conditionalFormatting>
  <conditionalFormatting sqref="K217">
    <cfRule type="expression" dxfId="918" priority="106" stopIfTrue="1">
      <formula>#REF!&gt;K217</formula>
    </cfRule>
  </conditionalFormatting>
  <conditionalFormatting sqref="K207:K210">
    <cfRule type="expression" dxfId="917" priority="109" stopIfTrue="1">
      <formula>#REF!&gt;K207</formula>
    </cfRule>
  </conditionalFormatting>
  <conditionalFormatting sqref="K211">
    <cfRule type="expression" dxfId="916" priority="108" stopIfTrue="1">
      <formula>#REF!&gt;K211</formula>
    </cfRule>
  </conditionalFormatting>
  <conditionalFormatting sqref="K219:K220">
    <cfRule type="expression" dxfId="915" priority="105" stopIfTrue="1">
      <formula>#REF!&gt;K219</formula>
    </cfRule>
  </conditionalFormatting>
  <conditionalFormatting sqref="K218">
    <cfRule type="expression" dxfId="914" priority="104" stopIfTrue="1">
      <formula>#REF!&gt;K218</formula>
    </cfRule>
  </conditionalFormatting>
  <conditionalFormatting sqref="K66">
    <cfRule type="expression" dxfId="913" priority="102" stopIfTrue="1">
      <formula>#REF!&gt;K66</formula>
    </cfRule>
  </conditionalFormatting>
  <conditionalFormatting sqref="K84:K97">
    <cfRule type="expression" dxfId="912" priority="101" stopIfTrue="1">
      <formula>#REF!&gt;K84</formula>
    </cfRule>
  </conditionalFormatting>
  <conditionalFormatting sqref="K98:K104">
    <cfRule type="expression" dxfId="911" priority="100" stopIfTrue="1">
      <formula>#REF!&gt;K98</formula>
    </cfRule>
  </conditionalFormatting>
  <conditionalFormatting sqref="K113:K132">
    <cfRule type="expression" dxfId="910" priority="99" stopIfTrue="1">
      <formula>#REF!&gt;K113</formula>
    </cfRule>
  </conditionalFormatting>
  <conditionalFormatting sqref="K200:K205">
    <cfRule type="expression" dxfId="909" priority="97" stopIfTrue="1">
      <formula>#REF!&gt;K200</formula>
    </cfRule>
  </conditionalFormatting>
  <conditionalFormatting sqref="K191:K194">
    <cfRule type="expression" dxfId="908" priority="96" stopIfTrue="1">
      <formula>#REF!&gt;K191</formula>
    </cfRule>
  </conditionalFormatting>
  <conditionalFormatting sqref="K199">
    <cfRule type="expression" dxfId="907" priority="95" stopIfTrue="1">
      <formula>#REF!&gt;K199</formula>
    </cfRule>
  </conditionalFormatting>
  <conditionalFormatting sqref="K195:K198">
    <cfRule type="expression" dxfId="906" priority="94" stopIfTrue="1">
      <formula>#REF!&gt;K195</formula>
    </cfRule>
  </conditionalFormatting>
  <conditionalFormatting sqref="K147">
    <cfRule type="expression" dxfId="905" priority="93" stopIfTrue="1">
      <formula>#REF!&gt;K147</formula>
    </cfRule>
  </conditionalFormatting>
  <conditionalFormatting sqref="L212">
    <cfRule type="expression" dxfId="904" priority="56" stopIfTrue="1">
      <formula>#REF!&gt;L212</formula>
    </cfRule>
  </conditionalFormatting>
  <conditionalFormatting sqref="L105">
    <cfRule type="expression" dxfId="903" priority="91" stopIfTrue="1">
      <formula>#REF!&gt;L105</formula>
    </cfRule>
  </conditionalFormatting>
  <conditionalFormatting sqref="L160:L161">
    <cfRule type="expression" dxfId="902" priority="67" stopIfTrue="1">
      <formula>#REF!&gt;L160</formula>
    </cfRule>
  </conditionalFormatting>
  <conditionalFormatting sqref="L67:L83 L41:L60 L25:L30 L62 L64 L206 L221:L263 L148:L150 L13:L21 L32 L133 L176:L179">
    <cfRule type="expression" dxfId="901" priority="90" stopIfTrue="1">
      <formula>#REF!&gt;L13</formula>
    </cfRule>
  </conditionalFormatting>
  <conditionalFormatting sqref="L31">
    <cfRule type="expression" dxfId="900" priority="89" stopIfTrue="1">
      <formula>#REF!&gt;L31</formula>
    </cfRule>
  </conditionalFormatting>
  <conditionalFormatting sqref="L33">
    <cfRule type="expression" dxfId="899" priority="88" stopIfTrue="1">
      <formula>#REF!&gt;L33</formula>
    </cfRule>
  </conditionalFormatting>
  <conditionalFormatting sqref="L173:L175">
    <cfRule type="expression" dxfId="898" priority="87" stopIfTrue="1">
      <formula>#REF!&gt;L173</formula>
    </cfRule>
  </conditionalFormatting>
  <conditionalFormatting sqref="L40 L34:L38">
    <cfRule type="expression" dxfId="897" priority="86" stopIfTrue="1">
      <formula>#REF!&gt;L34</formula>
    </cfRule>
  </conditionalFormatting>
  <conditionalFormatting sqref="L22:L24">
    <cfRule type="expression" dxfId="896" priority="85" stopIfTrue="1">
      <formula>#REF!&gt;L22</formula>
    </cfRule>
  </conditionalFormatting>
  <conditionalFormatting sqref="L106">
    <cfRule type="expression" dxfId="895" priority="84" stopIfTrue="1">
      <formula>#REF!&gt;L106</formula>
    </cfRule>
  </conditionalFormatting>
  <conditionalFormatting sqref="L107:L112">
    <cfRule type="expression" dxfId="894" priority="83" stopIfTrue="1">
      <formula>#REF!&gt;L107</formula>
    </cfRule>
  </conditionalFormatting>
  <conditionalFormatting sqref="L134:L141">
    <cfRule type="expression" dxfId="893" priority="82" stopIfTrue="1">
      <formula>#REF!&gt;L134</formula>
    </cfRule>
  </conditionalFormatting>
  <conditionalFormatting sqref="L142:L146">
    <cfRule type="expression" dxfId="892" priority="81" stopIfTrue="1">
      <formula>#REF!&gt;L142</formula>
    </cfRule>
  </conditionalFormatting>
  <conditionalFormatting sqref="L151:L155">
    <cfRule type="expression" dxfId="891" priority="80" stopIfTrue="1">
      <formula>#REF!&gt;L151</formula>
    </cfRule>
  </conditionalFormatting>
  <conditionalFormatting sqref="L156:L159">
    <cfRule type="expression" dxfId="890" priority="79" stopIfTrue="1">
      <formula>#REF!&gt;L156</formula>
    </cfRule>
  </conditionalFormatting>
  <conditionalFormatting sqref="L162">
    <cfRule type="expression" dxfId="889" priority="78" stopIfTrue="1">
      <formula>#REF!&gt;L162</formula>
    </cfRule>
  </conditionalFormatting>
  <conditionalFormatting sqref="L163:L172">
    <cfRule type="expression" dxfId="888" priority="77" stopIfTrue="1">
      <formula>#REF!&gt;L163</formula>
    </cfRule>
  </conditionalFormatting>
  <conditionalFormatting sqref="L180:L183">
    <cfRule type="expression" dxfId="887" priority="76" stopIfTrue="1">
      <formula>#REF!&gt;L180</formula>
    </cfRule>
  </conditionalFormatting>
  <conditionalFormatting sqref="L184:L189">
    <cfRule type="expression" dxfId="886" priority="75" stopIfTrue="1">
      <formula>#REF!&gt;L184</formula>
    </cfRule>
  </conditionalFormatting>
  <conditionalFormatting sqref="L190">
    <cfRule type="expression" dxfId="885" priority="74" stopIfTrue="1">
      <formula>#REF!&gt;L190</formula>
    </cfRule>
  </conditionalFormatting>
  <conditionalFormatting sqref="L213:L216">
    <cfRule type="expression" dxfId="884" priority="71" stopIfTrue="1">
      <formula>#REF!&gt;L213</formula>
    </cfRule>
  </conditionalFormatting>
  <conditionalFormatting sqref="L217">
    <cfRule type="expression" dxfId="883" priority="70" stopIfTrue="1">
      <formula>#REF!&gt;L217</formula>
    </cfRule>
  </conditionalFormatting>
  <conditionalFormatting sqref="L207:L210">
    <cfRule type="expression" dxfId="882" priority="73" stopIfTrue="1">
      <formula>#REF!&gt;L207</formula>
    </cfRule>
  </conditionalFormatting>
  <conditionalFormatting sqref="L211">
    <cfRule type="expression" dxfId="881" priority="72" stopIfTrue="1">
      <formula>#REF!&gt;L211</formula>
    </cfRule>
  </conditionalFormatting>
  <conditionalFormatting sqref="L219:L220">
    <cfRule type="expression" dxfId="880" priority="69" stopIfTrue="1">
      <formula>#REF!&gt;L219</formula>
    </cfRule>
  </conditionalFormatting>
  <conditionalFormatting sqref="L218">
    <cfRule type="expression" dxfId="879" priority="68" stopIfTrue="1">
      <formula>#REF!&gt;L218</formula>
    </cfRule>
  </conditionalFormatting>
  <conditionalFormatting sqref="L66">
    <cfRule type="expression" dxfId="878" priority="66" stopIfTrue="1">
      <formula>#REF!&gt;L66</formula>
    </cfRule>
  </conditionalFormatting>
  <conditionalFormatting sqref="L84:L97">
    <cfRule type="expression" dxfId="877" priority="65" stopIfTrue="1">
      <formula>#REF!&gt;L84</formula>
    </cfRule>
  </conditionalFormatting>
  <conditionalFormatting sqref="L98:L104">
    <cfRule type="expression" dxfId="876" priority="64" stopIfTrue="1">
      <formula>#REF!&gt;L98</formula>
    </cfRule>
  </conditionalFormatting>
  <conditionalFormatting sqref="L113:L132">
    <cfRule type="expression" dxfId="875" priority="63" stopIfTrue="1">
      <formula>#REF!&gt;L113</formula>
    </cfRule>
  </conditionalFormatting>
  <conditionalFormatting sqref="L200:L205">
    <cfRule type="expression" dxfId="874" priority="61" stopIfTrue="1">
      <formula>#REF!&gt;L200</formula>
    </cfRule>
  </conditionalFormatting>
  <conditionalFormatting sqref="L191:L194">
    <cfRule type="expression" dxfId="873" priority="60" stopIfTrue="1">
      <formula>#REF!&gt;L191</formula>
    </cfRule>
  </conditionalFormatting>
  <conditionalFormatting sqref="L199">
    <cfRule type="expression" dxfId="872" priority="59" stopIfTrue="1">
      <formula>#REF!&gt;L199</formula>
    </cfRule>
  </conditionalFormatting>
  <conditionalFormatting sqref="L195:L198">
    <cfRule type="expression" dxfId="871" priority="58" stopIfTrue="1">
      <formula>#REF!&gt;L195</formula>
    </cfRule>
  </conditionalFormatting>
  <conditionalFormatting sqref="L147">
    <cfRule type="expression" dxfId="870" priority="57" stopIfTrue="1">
      <formula>#REF!&gt;L147</formula>
    </cfRule>
  </conditionalFormatting>
  <conditionalFormatting sqref="G42">
    <cfRule type="expression" dxfId="869" priority="55" stopIfTrue="1">
      <formula>#REF!&gt;G42</formula>
    </cfRule>
  </conditionalFormatting>
  <conditionalFormatting sqref="G148">
    <cfRule type="expression" dxfId="868" priority="52" stopIfTrue="1">
      <formula>#REF!&gt;G148</formula>
    </cfRule>
  </conditionalFormatting>
  <conditionalFormatting sqref="G177">
    <cfRule type="expression" dxfId="867" priority="51" stopIfTrue="1">
      <formula>#REF!&gt;G177</formula>
    </cfRule>
  </conditionalFormatting>
  <conditionalFormatting sqref="D24">
    <cfRule type="expression" dxfId="866" priority="32" stopIfTrue="1">
      <formula>#REF!&gt;D24</formula>
    </cfRule>
  </conditionalFormatting>
  <conditionalFormatting sqref="O227:O232">
    <cfRule type="expression" dxfId="865" priority="43" stopIfTrue="1">
      <formula>#REF!&gt;O227</formula>
    </cfRule>
  </conditionalFormatting>
  <conditionalFormatting sqref="O233:O239">
    <cfRule type="expression" dxfId="864" priority="42" stopIfTrue="1">
      <formula>#REF!&gt;O233</formula>
    </cfRule>
  </conditionalFormatting>
  <conditionalFormatting sqref="O240:O244">
    <cfRule type="expression" dxfId="863" priority="41" stopIfTrue="1">
      <formula>#REF!&gt;O240</formula>
    </cfRule>
  </conditionalFormatting>
  <conditionalFormatting sqref="O245:O248">
    <cfRule type="expression" dxfId="862" priority="40" stopIfTrue="1">
      <formula>#REF!&gt;O245</formula>
    </cfRule>
  </conditionalFormatting>
  <conditionalFormatting sqref="O249:O258">
    <cfRule type="expression" dxfId="861" priority="39" stopIfTrue="1">
      <formula>#REF!&gt;O249</formula>
    </cfRule>
  </conditionalFormatting>
  <conditionalFormatting sqref="O259:O263">
    <cfRule type="expression" dxfId="860" priority="38" stopIfTrue="1">
      <formula>#REF!&gt;O259</formula>
    </cfRule>
  </conditionalFormatting>
  <conditionalFormatting sqref="Q59">
    <cfRule type="expression" dxfId="859" priority="35" stopIfTrue="1">
      <formula>AND(ISNUMBER($G60),$G60&gt;=0)</formula>
    </cfRule>
    <cfRule type="expression" dxfId="858" priority="36" stopIfTrue="1">
      <formula>IF(AND($G59&lt;$F59,$E59="x"),1,0)</formula>
    </cfRule>
    <cfRule type="expression" dxfId="857" priority="37" stopIfTrue="1">
      <formula>IF(AND($G59&lt;$F59,$E59="o"),1,0)</formula>
    </cfRule>
  </conditionalFormatting>
  <conditionalFormatting sqref="D22">
    <cfRule type="expression" dxfId="856" priority="34" stopIfTrue="1">
      <formula>#REF!&gt;D22</formula>
    </cfRule>
  </conditionalFormatting>
  <conditionalFormatting sqref="D23">
    <cfRule type="expression" dxfId="855" priority="33" stopIfTrue="1">
      <formula>#REF!&gt;D23</formula>
    </cfRule>
  </conditionalFormatting>
  <conditionalFormatting sqref="D21">
    <cfRule type="expression" dxfId="854" priority="31" stopIfTrue="1">
      <formula>#REF!&gt;D21</formula>
    </cfRule>
  </conditionalFormatting>
  <conditionalFormatting sqref="G59">
    <cfRule type="expression" dxfId="853" priority="28" stopIfTrue="1">
      <formula>AND(ISNUMBER($G60),$G60&gt;=0)</formula>
    </cfRule>
    <cfRule type="expression" dxfId="852" priority="29" stopIfTrue="1">
      <formula>IF(AND($G59&lt;$F59,$E59="x"),1,0)</formula>
    </cfRule>
    <cfRule type="expression" dxfId="851" priority="30" stopIfTrue="1">
      <formula>IF(AND($G59&lt;$F59,$E59="o"),1,0)</formula>
    </cfRule>
  </conditionalFormatting>
  <conditionalFormatting sqref="E263">
    <cfRule type="expression" dxfId="850" priority="27" stopIfTrue="1">
      <formula>#REF!&gt;E263</formula>
    </cfRule>
  </conditionalFormatting>
  <conditionalFormatting sqref="G231:G234">
    <cfRule type="expression" dxfId="849" priority="14" stopIfTrue="1">
      <formula>#REF!&gt;G231</formula>
    </cfRule>
  </conditionalFormatting>
  <conditionalFormatting sqref="D263">
    <cfRule type="expression" dxfId="848" priority="25" stopIfTrue="1">
      <formula>#REF!&gt;D263</formula>
    </cfRule>
  </conditionalFormatting>
  <conditionalFormatting sqref="D254:D258">
    <cfRule type="expression" dxfId="847" priority="12" stopIfTrue="1">
      <formula>#REF!&gt;D254</formula>
    </cfRule>
  </conditionalFormatting>
  <conditionalFormatting sqref="G263">
    <cfRule type="expression" dxfId="846" priority="23" stopIfTrue="1">
      <formula>#REF!&gt;G263</formula>
    </cfRule>
  </conditionalFormatting>
  <conditionalFormatting sqref="E227:E244">
    <cfRule type="expression" dxfId="845" priority="22" stopIfTrue="1">
      <formula>#REF!&gt;E227</formula>
    </cfRule>
  </conditionalFormatting>
  <conditionalFormatting sqref="D236:D241">
    <cfRule type="expression" dxfId="844" priority="21" stopIfTrue="1">
      <formula>#REF!&gt;D236</formula>
    </cfRule>
  </conditionalFormatting>
  <conditionalFormatting sqref="D227:D230 D242:D244">
    <cfRule type="expression" dxfId="843" priority="20" stopIfTrue="1">
      <formula>#REF!&gt;D227</formula>
    </cfRule>
  </conditionalFormatting>
  <conditionalFormatting sqref="D235">
    <cfRule type="expression" dxfId="842" priority="19" stopIfTrue="1">
      <formula>#REF!&gt;D235</formula>
    </cfRule>
  </conditionalFormatting>
  <conditionalFormatting sqref="D231:D234">
    <cfRule type="expression" dxfId="841" priority="18" stopIfTrue="1">
      <formula>#REF!&gt;D231</formula>
    </cfRule>
  </conditionalFormatting>
  <conditionalFormatting sqref="G236:G241">
    <cfRule type="expression" dxfId="840" priority="17" stopIfTrue="1">
      <formula>#REF!&gt;G236</formula>
    </cfRule>
  </conditionalFormatting>
  <conditionalFormatting sqref="G227:G230 G242:G244">
    <cfRule type="expression" dxfId="839" priority="16" stopIfTrue="1">
      <formula>#REF!&gt;G227</formula>
    </cfRule>
  </conditionalFormatting>
  <conditionalFormatting sqref="G235">
    <cfRule type="expression" dxfId="838" priority="15" stopIfTrue="1">
      <formula>#REF!&gt;G235</formula>
    </cfRule>
  </conditionalFormatting>
  <conditionalFormatting sqref="E245:E258 E260:E262">
    <cfRule type="expression" dxfId="837" priority="13" stopIfTrue="1">
      <formula>#REF!&gt;E245</formula>
    </cfRule>
  </conditionalFormatting>
  <conditionalFormatting sqref="D245:D248 D260:D262">
    <cfRule type="expression" dxfId="836" priority="11" stopIfTrue="1">
      <formula>#REF!&gt;D245</formula>
    </cfRule>
  </conditionalFormatting>
  <conditionalFormatting sqref="D253">
    <cfRule type="expression" dxfId="835" priority="10" stopIfTrue="1">
      <formula>#REF!&gt;D253</formula>
    </cfRule>
  </conditionalFormatting>
  <conditionalFormatting sqref="D249:D252">
    <cfRule type="expression" dxfId="834" priority="9" stopIfTrue="1">
      <formula>#REF!&gt;D249</formula>
    </cfRule>
  </conditionalFormatting>
  <conditionalFormatting sqref="G254:G258">
    <cfRule type="expression" dxfId="833" priority="8" stopIfTrue="1">
      <formula>#REF!&gt;G254</formula>
    </cfRule>
  </conditionalFormatting>
  <conditionalFormatting sqref="G245:G248 G260:G262">
    <cfRule type="expression" dxfId="832" priority="7" stopIfTrue="1">
      <formula>#REF!&gt;G245</formula>
    </cfRule>
  </conditionalFormatting>
  <conditionalFormatting sqref="G253">
    <cfRule type="expression" dxfId="831" priority="6" stopIfTrue="1">
      <formula>#REF!&gt;G253</formula>
    </cfRule>
  </conditionalFormatting>
  <conditionalFormatting sqref="G249:G252">
    <cfRule type="expression" dxfId="830" priority="5" stopIfTrue="1">
      <formula>#REF!&gt;G249</formula>
    </cfRule>
  </conditionalFormatting>
  <conditionalFormatting sqref="E259">
    <cfRule type="expression" dxfId="829" priority="4" stopIfTrue="1">
      <formula>#REF!&gt;E259</formula>
    </cfRule>
  </conditionalFormatting>
  <conditionalFormatting sqref="D259">
    <cfRule type="expression" dxfId="828" priority="3" stopIfTrue="1">
      <formula>#REF!&gt;D259</formula>
    </cfRule>
  </conditionalFormatting>
  <conditionalFormatting sqref="G259">
    <cfRule type="expression" dxfId="827" priority="2" stopIfTrue="1">
      <formula>#REF!&gt;G259</formula>
    </cfRule>
  </conditionalFormatting>
  <conditionalFormatting sqref="G224">
    <cfRule type="expression" dxfId="826" priority="1" stopIfTrue="1">
      <formula>#REF!&gt;G224</formula>
    </cfRule>
  </conditionalFormatting>
  <dataValidations count="10">
    <dataValidation type="list" allowBlank="1" showInputMessage="1" showErrorMessage="1" sqref="F33:F40 F21:F26 F13:F19 F31 F91:F106 F108:F121 F126:F150 F155:F174 F45:F89">
      <formula1>$A$2:$A$3</formula1>
    </dataValidation>
    <dataValidation type="decimal" allowBlank="1" showInputMessage="1" showErrorMessage="1" sqref="G13:G19 G59">
      <formula1>0</formula1>
      <formula2>100</formula2>
    </dataValidation>
    <dataValidation type="decimal" operator="lessThanOrEqual" allowBlank="1" showInputMessage="1" showErrorMessage="1" sqref="Q59">
      <formula1>N59</formula1>
    </dataValidation>
    <dataValidation type="decimal" allowBlank="1" showInputMessage="1" showErrorMessage="1" sqref="G92:G113 G21:G45 G47:G50 G121:G122 G60:G90 G52:G58 G124:G263">
      <formula1>0</formula1>
      <formula2>D21</formula2>
    </dataValidation>
    <dataValidation type="custom" allowBlank="1" showInputMessage="1" showErrorMessage="1" error="Sie können nur eine der vier Optionen auswählen." sqref="G115">
      <formula1>COUNTA(G116:G118)=0</formula1>
    </dataValidation>
    <dataValidation type="custom" allowBlank="1" showInputMessage="1" showErrorMessage="1" error="Sie können nur eine der vier Optionen auswählen." sqref="G116">
      <formula1>COUNTA(G115,G117:G118)=0</formula1>
    </dataValidation>
    <dataValidation type="custom" allowBlank="1" showInputMessage="1" showErrorMessage="1" error="Sie können nur eine der vier Optionen auswählen." sqref="G117">
      <formula1>COUNTA(G115:G116,G118)=0</formula1>
    </dataValidation>
    <dataValidation type="custom" allowBlank="1" showInputMessage="1" showErrorMessage="1" error="Sie können nur eine der vier Optionen auswählen." sqref="G118">
      <formula1>COUNTA(G17:G115)=0</formula1>
    </dataValidation>
    <dataValidation type="textLength" allowBlank="1" showInputMessage="1" showErrorMessage="1" sqref="G46 G51 G91 G114 G123 G119">
      <formula1>0</formula1>
      <formula2>0</formula2>
    </dataValidation>
    <dataValidation type="decimal" allowBlank="1" showInputMessage="1" showErrorMessage="1" sqref="G120">
      <formula1>0</formula1>
      <formula2>D120</formula2>
    </dataValidation>
  </dataValidations>
  <pageMargins left="0.70866141732283472" right="0.70866141732283472" top="0.59055118110236227" bottom="0.3937007874015748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3" r:id="rId4" name="Button 3">
              <controlPr defaultSize="0" autoFill="0" autoPict="0" macro="[0]!keine_TK_anzeigen">
                <anchor moveWithCells="1" sizeWithCells="1">
                  <from>
                    <xdr:col>18</xdr:col>
                    <xdr:colOff>114300</xdr:colOff>
                    <xdr:row>4</xdr:row>
                    <xdr:rowOff>276225</xdr:rowOff>
                  </from>
                  <to>
                    <xdr:col>18</xdr:col>
                    <xdr:colOff>1057275</xdr:colOff>
                    <xdr:row>6</xdr:row>
                    <xdr:rowOff>219075</xdr:rowOff>
                  </to>
                </anchor>
              </controlPr>
            </control>
          </mc:Choice>
        </mc:AlternateContent>
        <mc:AlternateContent xmlns:mc="http://schemas.openxmlformats.org/markup-compatibility/2006">
          <mc:Choice Requires="x14">
            <control shapeId="15364" r:id="rId5" name="Button 4">
              <controlPr defaultSize="0" autoFill="0" autoPict="0" macro="[0]!keine_pschl_anzeigen">
                <anchor moveWithCells="1" sizeWithCells="1">
                  <from>
                    <xdr:col>17</xdr:col>
                    <xdr:colOff>66675</xdr:colOff>
                    <xdr:row>4</xdr:row>
                    <xdr:rowOff>257175</xdr:rowOff>
                  </from>
                  <to>
                    <xdr:col>18</xdr:col>
                    <xdr:colOff>66675</xdr:colOff>
                    <xdr:row>6</xdr:row>
                    <xdr:rowOff>228600</xdr:rowOff>
                  </to>
                </anchor>
              </controlPr>
            </control>
          </mc:Choice>
        </mc:AlternateContent>
        <mc:AlternateContent xmlns:mc="http://schemas.openxmlformats.org/markup-compatibility/2006">
          <mc:Choice Requires="x14">
            <control shapeId="15366" r:id="rId6" name="Button 6">
              <controlPr defaultSize="0" autoFill="0" autoPict="0" macro="[0]!korrekturzielwert_ein">
                <anchor moveWithCells="1" sizeWithCells="1">
                  <from>
                    <xdr:col>17</xdr:col>
                    <xdr:colOff>66675</xdr:colOff>
                    <xdr:row>7</xdr:row>
                    <xdr:rowOff>66675</xdr:rowOff>
                  </from>
                  <to>
                    <xdr:col>18</xdr:col>
                    <xdr:colOff>57150</xdr:colOff>
                    <xdr:row>9</xdr:row>
                    <xdr:rowOff>142875</xdr:rowOff>
                  </to>
                </anchor>
              </controlPr>
            </control>
          </mc:Choice>
        </mc:AlternateContent>
        <mc:AlternateContent xmlns:mc="http://schemas.openxmlformats.org/markup-compatibility/2006">
          <mc:Choice Requires="x14">
            <control shapeId="15367" r:id="rId7" name="Button 7">
              <controlPr defaultSize="0" autoFill="0" autoPict="0" macro="[0]!korrekurzielwert_aus">
                <anchor moveWithCells="1" sizeWithCells="1">
                  <from>
                    <xdr:col>18</xdr:col>
                    <xdr:colOff>95250</xdr:colOff>
                    <xdr:row>7</xdr:row>
                    <xdr:rowOff>47625</xdr:rowOff>
                  </from>
                  <to>
                    <xdr:col>18</xdr:col>
                    <xdr:colOff>1066800</xdr:colOff>
                    <xdr:row>9</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249977111117893"/>
    <pageSetUpPr fitToPage="1"/>
  </sheetPr>
  <dimension ref="A1:W324"/>
  <sheetViews>
    <sheetView showGridLines="0" tabSelected="1" view="pageBreakPreview" zoomScaleNormal="70" zoomScaleSheetLayoutView="100" workbookViewId="0">
      <pane xSplit="3" ySplit="7" topLeftCell="D113" activePane="bottomRight" state="frozen"/>
      <selection pane="topRight" activeCell="D1" sqref="D1"/>
      <selection pane="bottomLeft" activeCell="A8" sqref="A8"/>
      <selection pane="bottomRight" activeCell="M115" sqref="M115"/>
    </sheetView>
  </sheetViews>
  <sheetFormatPr baseColWidth="10" defaultColWidth="11.42578125" defaultRowHeight="14.25" outlineLevelRow="1" outlineLevelCol="1"/>
  <cols>
    <col min="1" max="1" width="1.28515625" style="1" customWidth="1"/>
    <col min="2" max="2" width="12" style="224" customWidth="1"/>
    <col min="3" max="3" width="57.5703125" style="3" customWidth="1"/>
    <col min="4" max="4" width="13.85546875" style="4" customWidth="1"/>
    <col min="5" max="5" width="16.85546875" style="4" customWidth="1"/>
    <col min="6" max="6" width="0.42578125" style="4" customWidth="1"/>
    <col min="7" max="7" width="17.85546875" style="4" customWidth="1"/>
    <col min="8" max="8" width="21.42578125" style="4" hidden="1" customWidth="1" outlineLevel="1"/>
    <col min="9" max="9" width="17" style="594" hidden="1" customWidth="1" outlineLevel="1"/>
    <col min="10" max="10" width="33" style="655" hidden="1" customWidth="1" outlineLevel="1"/>
    <col min="11" max="11" width="17" style="594" hidden="1" customWidth="1" outlineLevel="1"/>
    <col min="12" max="12" width="33" style="594" hidden="1" customWidth="1" outlineLevel="1"/>
    <col min="13" max="13" width="15.42578125" style="4" customWidth="1" collapsed="1"/>
    <col min="14" max="14" width="19" style="525" customWidth="1"/>
    <col min="15" max="15" width="4.42578125" style="6" customWidth="1"/>
    <col min="16" max="16" width="11.42578125" style="4" hidden="1" customWidth="1"/>
    <col min="17" max="17" width="21.42578125" style="4" hidden="1" customWidth="1"/>
    <col min="18" max="18" width="6.7109375" style="6" hidden="1" customWidth="1"/>
    <col min="19" max="19" width="10.5703125" style="7" customWidth="1"/>
    <col min="20" max="22" width="14.42578125" style="7" customWidth="1"/>
    <col min="23" max="23" width="7" style="1" customWidth="1"/>
    <col min="24" max="16384" width="11.42578125" style="1"/>
  </cols>
  <sheetData>
    <row r="1" spans="2:23" ht="30" customHeight="1">
      <c r="B1" s="845" t="str">
        <f>'BNB-System'!B1</f>
        <v>Projekt:</v>
      </c>
      <c r="C1" s="986" t="str">
        <f>Zielvereinbarung!C1</f>
        <v>Projektbezeichnung</v>
      </c>
      <c r="D1" s="986"/>
      <c r="E1" s="986"/>
      <c r="F1" s="986"/>
      <c r="G1" s="986"/>
      <c r="H1" s="850"/>
      <c r="I1" s="850"/>
      <c r="J1" s="850"/>
      <c r="K1" s="850"/>
      <c r="L1" s="850"/>
      <c r="M1" s="851"/>
      <c r="N1" s="877">
        <f>Zielvereinbarung!$G$1</f>
        <v>42355</v>
      </c>
      <c r="O1" s="876"/>
    </row>
    <row r="2" spans="2:23">
      <c r="B2" s="251" t="str">
        <f>'BNB-System'!B2</f>
        <v>Bewertungssystem Nachhaltiges Bauen (BNB)</v>
      </c>
    </row>
    <row r="3" spans="2:23" s="8" customFormat="1" ht="18" customHeight="1" thickBot="1">
      <c r="B3" s="250" t="str">
        <f>'BNB-System'!B3</f>
        <v>Systemvariante Büro- und Verwaltungsgebäude, Modul Neubau (BNB_BN) - Version 2015</v>
      </c>
      <c r="C3" s="9"/>
      <c r="D3" s="10"/>
      <c r="E3" s="10"/>
      <c r="F3" s="10"/>
      <c r="G3" s="10"/>
      <c r="H3" s="10"/>
      <c r="I3" s="595"/>
      <c r="J3" s="656"/>
      <c r="K3" s="595"/>
      <c r="L3" s="595"/>
      <c r="M3" s="10"/>
      <c r="N3" s="526"/>
      <c r="O3" s="13"/>
      <c r="P3" s="10"/>
      <c r="Q3" s="10"/>
      <c r="R3" s="13"/>
    </row>
    <row r="4" spans="2:23" ht="69" customHeight="1">
      <c r="B4" s="977" t="s">
        <v>38</v>
      </c>
      <c r="C4" s="978"/>
      <c r="D4" s="981" t="s">
        <v>238</v>
      </c>
      <c r="E4" s="981" t="s">
        <v>162</v>
      </c>
      <c r="F4" s="455" t="s">
        <v>192</v>
      </c>
      <c r="G4" s="399" t="s">
        <v>257</v>
      </c>
      <c r="H4" s="399" t="s">
        <v>257</v>
      </c>
      <c r="I4" s="596" t="s">
        <v>207</v>
      </c>
      <c r="J4" s="657" t="s">
        <v>191</v>
      </c>
      <c r="K4" s="596" t="s">
        <v>208</v>
      </c>
      <c r="L4" s="596" t="s">
        <v>191</v>
      </c>
      <c r="M4" s="665" t="s">
        <v>255</v>
      </c>
      <c r="N4" s="706" t="s">
        <v>249</v>
      </c>
      <c r="O4" s="969"/>
      <c r="P4" s="971" t="s">
        <v>39</v>
      </c>
      <c r="Q4" s="973" t="s">
        <v>201</v>
      </c>
      <c r="R4" s="973"/>
    </row>
    <row r="5" spans="2:23" ht="27.75" customHeight="1" thickBot="1">
      <c r="B5" s="979"/>
      <c r="C5" s="980"/>
      <c r="D5" s="982"/>
      <c r="E5" s="982"/>
      <c r="F5" s="456"/>
      <c r="G5" s="521" t="s">
        <v>170</v>
      </c>
      <c r="H5" s="521" t="s">
        <v>258</v>
      </c>
      <c r="I5" s="388">
        <f ca="1">TODAY()</f>
        <v>44608</v>
      </c>
      <c r="J5" s="658" t="s">
        <v>200</v>
      </c>
      <c r="K5" s="388">
        <v>42057</v>
      </c>
      <c r="L5" s="623" t="s">
        <v>200</v>
      </c>
      <c r="M5" s="805">
        <f ca="1">TODAY()</f>
        <v>44608</v>
      </c>
      <c r="N5" s="593"/>
      <c r="O5" s="970"/>
      <c r="P5" s="972"/>
      <c r="Q5" s="974"/>
      <c r="R5" s="974"/>
    </row>
    <row r="6" spans="2:23" ht="10.5" customHeight="1">
      <c r="B6" s="316"/>
      <c r="C6" s="317"/>
      <c r="D6" s="319"/>
      <c r="E6" s="315"/>
      <c r="F6" s="320"/>
      <c r="G6" s="320"/>
      <c r="H6" s="320"/>
      <c r="I6" s="597"/>
      <c r="J6" s="659"/>
      <c r="K6" s="597"/>
      <c r="L6" s="597"/>
      <c r="M6" s="320"/>
      <c r="N6" s="527"/>
      <c r="O6" s="434"/>
      <c r="P6" s="319"/>
      <c r="Q6" s="319"/>
      <c r="R6" s="304"/>
    </row>
    <row r="7" spans="2:23" ht="20.45" customHeight="1">
      <c r="B7" s="975" t="s">
        <v>169</v>
      </c>
      <c r="C7" s="976"/>
      <c r="D7" s="314"/>
      <c r="E7" s="318"/>
      <c r="F7" s="321"/>
      <c r="G7" s="669">
        <f>G10+G28+G42+G148+G177</f>
        <v>0</v>
      </c>
      <c r="H7" s="669">
        <f>Zielvereinbarung!G7</f>
        <v>0</v>
      </c>
      <c r="I7" s="670"/>
      <c r="J7" s="671"/>
      <c r="K7" s="670"/>
      <c r="L7" s="670"/>
      <c r="M7" s="669">
        <f>M10+M28+M42+M148+M177</f>
        <v>0</v>
      </c>
      <c r="N7" s="672">
        <f>N10+N28+N42+N148+N177</f>
        <v>0</v>
      </c>
      <c r="O7" s="332"/>
      <c r="P7" s="314"/>
      <c r="Q7" s="314"/>
      <c r="R7" s="305"/>
    </row>
    <row r="8" spans="2:23" ht="7.5" customHeight="1" thickBot="1">
      <c r="B8" s="322"/>
      <c r="C8" s="323"/>
      <c r="D8" s="324"/>
      <c r="E8" s="325"/>
      <c r="F8" s="313"/>
      <c r="G8" s="313"/>
      <c r="H8" s="321"/>
      <c r="I8" s="598"/>
      <c r="J8" s="660"/>
      <c r="K8" s="598"/>
      <c r="L8" s="598"/>
      <c r="M8" s="385" t="s">
        <v>256</v>
      </c>
      <c r="N8" s="528" t="s">
        <v>206</v>
      </c>
      <c r="O8" s="387" t="s">
        <v>203</v>
      </c>
      <c r="P8" s="324"/>
      <c r="Q8" s="324"/>
      <c r="R8" s="305"/>
    </row>
    <row r="9" spans="2:23" ht="20.25" customHeight="1">
      <c r="B9" s="15"/>
      <c r="C9" s="16"/>
      <c r="D9" s="17"/>
      <c r="E9" s="19"/>
      <c r="F9" s="17"/>
      <c r="G9" s="17"/>
      <c r="H9" s="17"/>
      <c r="I9" s="599"/>
      <c r="J9" s="661"/>
      <c r="K9" s="599"/>
      <c r="L9" s="599"/>
      <c r="M9" s="17"/>
      <c r="N9" s="529"/>
      <c r="O9" s="21"/>
      <c r="P9" s="17"/>
      <c r="Q9" s="17"/>
      <c r="R9" s="21"/>
    </row>
    <row r="10" spans="2:23" ht="18.75" customHeight="1">
      <c r="B10" s="22" t="str">
        <f>'BNB-System'!B6</f>
        <v>Ökologische Qualität</v>
      </c>
      <c r="C10" s="23"/>
      <c r="D10" s="24"/>
      <c r="E10" s="674">
        <v>0.22500000000000001</v>
      </c>
      <c r="F10" s="24"/>
      <c r="G10" s="668">
        <f>G13*($E$13/100)+G14*($E$14/100)+G15*($E$15/100)+G16*($E$16/100)+G17*($E$17/100)+G18*($E$18/100)+G19*($E$19/100)+G21*($E$21/100)+G25*($E$25/100)+G26*($E$26/100)</f>
        <v>0</v>
      </c>
      <c r="H10" s="668">
        <f>Zielvereinbarung!G10</f>
        <v>0</v>
      </c>
      <c r="I10" s="24"/>
      <c r="J10" s="675"/>
      <c r="K10" s="24"/>
      <c r="L10" s="24"/>
      <c r="M10" s="668">
        <f>M13*($E$13/100)+M14*($E$14/100)+M15*($E$15/100)+M16*($E$16/100)+M17*($E$17/100)+M18*($E$18/100)+M19*($E$19/100)+M21*($E$21/100)+M25*($E$25/100)+M26*($E$26/100)</f>
        <v>0</v>
      </c>
      <c r="N10" s="668">
        <f>N13*($E$13/100)+N14*($E$14/100)+N15*($E$15/100)+N16*($E$16/100)+N17*($E$17/100)+N18*($E$18/100)+N19*($E$19/100)+N21*($E$21/100)+N25*($E$25/100)+N26*($E$26/100)</f>
        <v>0</v>
      </c>
      <c r="O10" s="27"/>
      <c r="P10" s="24">
        <f>'BNB-System'!H6</f>
        <v>1800</v>
      </c>
      <c r="Q10" s="24"/>
      <c r="R10" s="27"/>
    </row>
    <row r="11" spans="2:23" ht="8.25" customHeight="1" thickBot="1">
      <c r="B11" s="28"/>
      <c r="C11" s="29"/>
      <c r="D11" s="30"/>
      <c r="E11" s="32"/>
      <c r="F11" s="30"/>
      <c r="G11" s="30"/>
      <c r="H11" s="24"/>
      <c r="I11" s="600"/>
      <c r="J11" s="662"/>
      <c r="K11" s="600"/>
      <c r="L11" s="600"/>
      <c r="M11" s="30"/>
      <c r="N11" s="530"/>
      <c r="O11" s="27"/>
      <c r="P11" s="30">
        <f>'BNB-System'!H7</f>
        <v>0</v>
      </c>
      <c r="Q11" s="30"/>
      <c r="R11" s="27"/>
    </row>
    <row r="12" spans="2:23" ht="15.75" customHeight="1" thickBot="1">
      <c r="B12" s="34"/>
      <c r="C12" s="35" t="s">
        <v>163</v>
      </c>
      <c r="D12" s="36"/>
      <c r="E12" s="36"/>
      <c r="F12" s="37"/>
      <c r="G12" s="36"/>
      <c r="H12" s="36"/>
      <c r="I12" s="601"/>
      <c r="J12" s="663"/>
      <c r="K12" s="625"/>
      <c r="L12" s="624"/>
      <c r="M12" s="36"/>
      <c r="N12" s="531"/>
      <c r="O12" s="39"/>
      <c r="P12" s="400">
        <f>'BNB-System'!H8</f>
        <v>0</v>
      </c>
      <c r="Q12" s="400"/>
      <c r="R12" s="37"/>
      <c r="T12" s="382"/>
    </row>
    <row r="13" spans="2:23" ht="15" customHeight="1">
      <c r="B13" s="40" t="str">
        <f>'BNB-System'!B9</f>
        <v xml:space="preserve"> 1.1.1</v>
      </c>
      <c r="C13" s="41" t="str">
        <f>'BNB-System'!C9</f>
        <v>Treibhauspotenzial (GWP)</v>
      </c>
      <c r="D13" s="42">
        <f>'BNB-System'!D9</f>
        <v>100</v>
      </c>
      <c r="E13" s="401">
        <f>'BNB-System'!G9</f>
        <v>3.7499999999999999E-2</v>
      </c>
      <c r="F13" s="252" t="s">
        <v>161</v>
      </c>
      <c r="G13" s="457">
        <f>IF(AND(NOT(ISBLANK(K13)),NOT(ISBLANK(L13))),('Bewertung durch Anwender'!K13),IF(AND(NOT(ISBLANK(J13)),NOT(ISBLANK(I13))),('Bewertung durch Anwender'!I13),(Zielvereinbarung!G13)))</f>
        <v>0</v>
      </c>
      <c r="H13" s="693">
        <f>Zielvereinbarung!G13</f>
        <v>0</v>
      </c>
      <c r="I13" s="602"/>
      <c r="J13" s="626"/>
      <c r="K13" s="626"/>
      <c r="L13" s="626"/>
      <c r="M13" s="650"/>
      <c r="N13" s="532"/>
      <c r="O13" s="44"/>
      <c r="P13" s="383">
        <f>'BNB-System'!H9</f>
        <v>300</v>
      </c>
      <c r="Q13" s="557">
        <f t="shared" ref="Q13:Q19" si="0">IF(ISNUMBER(E13*N13/100),E13*N13/100,0)</f>
        <v>0</v>
      </c>
      <c r="R13" s="430"/>
      <c r="W13" s="45"/>
    </row>
    <row r="14" spans="2:23">
      <c r="B14" s="46" t="str">
        <f>'BNB-System'!B10</f>
        <v xml:space="preserve"> 1.1.2</v>
      </c>
      <c r="C14" s="47" t="str">
        <f>'BNB-System'!C10</f>
        <v>Ozonschichtabbaupotenzial (ODP)</v>
      </c>
      <c r="D14" s="48">
        <f>'BNB-System'!D10</f>
        <v>100</v>
      </c>
      <c r="E14" s="402">
        <f>'BNB-System'!G10</f>
        <v>1.2499999999999999E-2</v>
      </c>
      <c r="F14" s="253" t="s">
        <v>160</v>
      </c>
      <c r="G14" s="458">
        <f>IF(AND(NOT(ISBLANK(K14)),NOT(ISBLANK(L14))),('Bewertung durch Anwender'!K14),IF(AND(NOT(ISBLANK(J14)),NOT(ISBLANK(I14))),('Bewertung durch Anwender'!I14),(Zielvereinbarung!G14)))</f>
        <v>0</v>
      </c>
      <c r="H14" s="694">
        <f>Zielvereinbarung!G14</f>
        <v>0</v>
      </c>
      <c r="I14" s="603"/>
      <c r="J14" s="627"/>
      <c r="K14" s="627"/>
      <c r="L14" s="627"/>
      <c r="M14" s="651"/>
      <c r="N14" s="353"/>
      <c r="O14" s="44"/>
      <c r="P14" s="327">
        <f>'BNB-System'!H10</f>
        <v>100</v>
      </c>
      <c r="Q14" s="558">
        <f t="shared" si="0"/>
        <v>0</v>
      </c>
      <c r="R14" s="432"/>
      <c r="W14" s="45"/>
    </row>
    <row r="15" spans="2:23" ht="15" customHeight="1">
      <c r="B15" s="46" t="str">
        <f>'BNB-System'!B11</f>
        <v xml:space="preserve"> 1.1.3</v>
      </c>
      <c r="C15" s="47" t="str">
        <f>'BNB-System'!C11</f>
        <v>Ozonbildungspotenzial (POCP)</v>
      </c>
      <c r="D15" s="48">
        <f>'BNB-System'!D11</f>
        <v>100</v>
      </c>
      <c r="E15" s="402">
        <f>'BNB-System'!G11</f>
        <v>1.2499999999999999E-2</v>
      </c>
      <c r="F15" s="253"/>
      <c r="G15" s="458">
        <f>IF(AND(NOT(ISBLANK(K15)),NOT(ISBLANK(L15))),('Bewertung durch Anwender'!K15),IF(AND(NOT(ISBLANK(J15)),NOT(ISBLANK(I15))),('Bewertung durch Anwender'!I15),(Zielvereinbarung!G15)))</f>
        <v>0</v>
      </c>
      <c r="H15" s="694">
        <f>Zielvereinbarung!G15</f>
        <v>0</v>
      </c>
      <c r="I15" s="603"/>
      <c r="J15" s="627"/>
      <c r="K15" s="627"/>
      <c r="L15" s="627"/>
      <c r="M15" s="651"/>
      <c r="N15" s="353"/>
      <c r="O15" s="44"/>
      <c r="P15" s="327">
        <f>'BNB-System'!H11</f>
        <v>100</v>
      </c>
      <c r="Q15" s="558">
        <f t="shared" si="0"/>
        <v>0</v>
      </c>
      <c r="R15" s="432"/>
      <c r="W15" s="45"/>
    </row>
    <row r="16" spans="2:23" ht="15" customHeight="1">
      <c r="B16" s="46" t="str">
        <f>'BNB-System'!B12</f>
        <v xml:space="preserve"> 1.1.4</v>
      </c>
      <c r="C16" s="47" t="str">
        <f>'BNB-System'!C12</f>
        <v>Versauerungspotenzial (AP)</v>
      </c>
      <c r="D16" s="48">
        <f>'BNB-System'!D12</f>
        <v>100</v>
      </c>
      <c r="E16" s="402">
        <f>'BNB-System'!G12</f>
        <v>1.2499999999999999E-2</v>
      </c>
      <c r="F16" s="253"/>
      <c r="G16" s="458">
        <f>IF(AND(NOT(ISBLANK(K16)),NOT(ISBLANK(L16))),('Bewertung durch Anwender'!K16),IF(AND(NOT(ISBLANK(J16)),NOT(ISBLANK(I16))),('Bewertung durch Anwender'!I16),(Zielvereinbarung!G16)))</f>
        <v>0</v>
      </c>
      <c r="H16" s="694">
        <f>Zielvereinbarung!G16</f>
        <v>0</v>
      </c>
      <c r="I16" s="603"/>
      <c r="J16" s="627"/>
      <c r="K16" s="627"/>
      <c r="L16" s="627"/>
      <c r="M16" s="651"/>
      <c r="N16" s="353"/>
      <c r="O16" s="44"/>
      <c r="P16" s="327">
        <f>'BNB-System'!H12</f>
        <v>100</v>
      </c>
      <c r="Q16" s="558">
        <f t="shared" si="0"/>
        <v>0</v>
      </c>
      <c r="R16" s="432"/>
      <c r="W16" s="45"/>
    </row>
    <row r="17" spans="2:23" ht="15" customHeight="1">
      <c r="B17" s="46" t="str">
        <f>'BNB-System'!B13</f>
        <v xml:space="preserve"> 1.1.5</v>
      </c>
      <c r="C17" s="47" t="str">
        <f>'BNB-System'!C13</f>
        <v>Überdüngungspotenzial (EP)</v>
      </c>
      <c r="D17" s="48">
        <f>'BNB-System'!D13</f>
        <v>100</v>
      </c>
      <c r="E17" s="402">
        <f>'BNB-System'!G13</f>
        <v>1.2499999999999999E-2</v>
      </c>
      <c r="F17" s="253"/>
      <c r="G17" s="458">
        <f>IF(AND(NOT(ISBLANK(K17)),NOT(ISBLANK(L17))),('Bewertung durch Anwender'!K17),IF(AND(NOT(ISBLANK(J17)),NOT(ISBLANK(I17))),('Bewertung durch Anwender'!I17),(Zielvereinbarung!G17)))</f>
        <v>0</v>
      </c>
      <c r="H17" s="694">
        <f>Zielvereinbarung!G17</f>
        <v>0</v>
      </c>
      <c r="I17" s="603"/>
      <c r="J17" s="627"/>
      <c r="K17" s="627"/>
      <c r="L17" s="627"/>
      <c r="M17" s="651"/>
      <c r="N17" s="353"/>
      <c r="O17" s="44"/>
      <c r="P17" s="327">
        <f>'BNB-System'!H13</f>
        <v>100</v>
      </c>
      <c r="Q17" s="558">
        <f t="shared" si="0"/>
        <v>0</v>
      </c>
      <c r="R17" s="432"/>
      <c r="W17" s="45"/>
    </row>
    <row r="18" spans="2:23" ht="15" customHeight="1">
      <c r="B18" s="46" t="str">
        <f>'BNB-System'!B14</f>
        <v xml:space="preserve"> 1.1.6</v>
      </c>
      <c r="C18" s="47" t="str">
        <f>'BNB-System'!C14</f>
        <v>Risiken für die lokale Umwelt</v>
      </c>
      <c r="D18" s="48">
        <f>'BNB-System'!D14</f>
        <v>100</v>
      </c>
      <c r="E18" s="402">
        <f>'BNB-System'!G14</f>
        <v>3.7499999999999999E-2</v>
      </c>
      <c r="F18" s="253"/>
      <c r="G18" s="458">
        <f>IF(AND(NOT(ISBLANK(K18)),NOT(ISBLANK(L18))),('Bewertung durch Anwender'!K18),IF(AND(NOT(ISBLANK(J18)),NOT(ISBLANK(I18))),('Bewertung durch Anwender'!I18),(Zielvereinbarung!G18)))</f>
        <v>0</v>
      </c>
      <c r="H18" s="694">
        <f>Zielvereinbarung!G18</f>
        <v>0</v>
      </c>
      <c r="I18" s="603"/>
      <c r="J18" s="627"/>
      <c r="K18" s="627"/>
      <c r="L18" s="627"/>
      <c r="M18" s="651"/>
      <c r="N18" s="353"/>
      <c r="O18" s="44"/>
      <c r="P18" s="327">
        <f>'BNB-System'!H14</f>
        <v>300</v>
      </c>
      <c r="Q18" s="558">
        <f t="shared" si="0"/>
        <v>0</v>
      </c>
      <c r="R18" s="432"/>
      <c r="W18" s="45"/>
    </row>
    <row r="19" spans="2:23" ht="15.75" customHeight="1" thickBot="1">
      <c r="B19" s="51" t="str">
        <f>'BNB-System'!B15</f>
        <v xml:space="preserve"> 1.1.7</v>
      </c>
      <c r="C19" s="52" t="str">
        <f>'BNB-System'!C15</f>
        <v>Nachhaltige Materialgewinnung / Biodiversität</v>
      </c>
      <c r="D19" s="59">
        <f>'BNB-System'!D15</f>
        <v>100</v>
      </c>
      <c r="E19" s="403">
        <f>'BNB-System'!G15</f>
        <v>1.2499999999999999E-2</v>
      </c>
      <c r="F19" s="253"/>
      <c r="G19" s="473">
        <f>IF(AND(NOT(ISBLANK(K19)),NOT(ISBLANK(L19))),('Bewertung durch Anwender'!K19),IF(AND(NOT(ISBLANK(J19)),NOT(ISBLANK(I19))),('Bewertung durch Anwender'!I19),(Zielvereinbarung!G19)))</f>
        <v>0</v>
      </c>
      <c r="H19" s="695">
        <f>Zielvereinbarung!G19</f>
        <v>0</v>
      </c>
      <c r="I19" s="604"/>
      <c r="J19" s="628"/>
      <c r="K19" s="628"/>
      <c r="L19" s="628"/>
      <c r="M19" s="651"/>
      <c r="N19" s="352"/>
      <c r="O19" s="44"/>
      <c r="P19" s="326">
        <f>'BNB-System'!H15</f>
        <v>100</v>
      </c>
      <c r="Q19" s="559">
        <f t="shared" si="0"/>
        <v>0</v>
      </c>
      <c r="R19" s="432"/>
      <c r="W19" s="45"/>
    </row>
    <row r="20" spans="2:23" ht="15" thickBot="1">
      <c r="B20" s="34"/>
      <c r="C20" s="35" t="str">
        <f>'BNB-System'!C16</f>
        <v>Ressourceninanspruchnahme</v>
      </c>
      <c r="D20" s="55"/>
      <c r="E20" s="404"/>
      <c r="F20" s="56"/>
      <c r="G20" s="404"/>
      <c r="H20" s="404"/>
      <c r="I20" s="605"/>
      <c r="J20" s="629"/>
      <c r="K20" s="629"/>
      <c r="L20" s="629"/>
      <c r="M20" s="460"/>
      <c r="N20" s="483"/>
      <c r="O20" s="44"/>
      <c r="P20" s="483">
        <f>'BNB-System'!H16</f>
        <v>0</v>
      </c>
      <c r="Q20" s="560"/>
      <c r="R20" s="449"/>
      <c r="W20" s="45"/>
    </row>
    <row r="21" spans="2:23" ht="15" customHeight="1" thickBot="1">
      <c r="B21" s="57" t="str">
        <f>'BNB-System'!B17</f>
        <v xml:space="preserve"> 1.2.1</v>
      </c>
      <c r="C21" s="360" t="str">
        <f>'BNB-System'!C17</f>
        <v>Primärenergiebedarf</v>
      </c>
      <c r="D21" s="328">
        <f>'BNB-System'!D17</f>
        <v>100</v>
      </c>
      <c r="E21" s="405">
        <f>'BNB-System'!G17</f>
        <v>3.7499999999999999E-2</v>
      </c>
      <c r="F21" s="254"/>
      <c r="G21" s="677">
        <f>IF(AND(NOT(ISBLANK(K21)),NOT(ISBLANK(L21))),('Bewertung durch Anwender'!K21),IF(AND(NOT(ISBLANK(J21)),NOT(ISBLANK(I21))),('Bewertung durch Anwender'!I21),(Zielvereinbarung!G21)))</f>
        <v>0</v>
      </c>
      <c r="H21" s="696">
        <f>Zielvereinbarung!G21</f>
        <v>0</v>
      </c>
      <c r="I21" s="617"/>
      <c r="J21" s="630"/>
      <c r="K21" s="630"/>
      <c r="L21" s="630"/>
      <c r="M21" s="776">
        <f>IF(SUM(M22:M24)&gt;100,100,SUM(M22:M24))</f>
        <v>0</v>
      </c>
      <c r="N21" s="777">
        <f>IF(SUM(N22:N24)&gt;100,100,SUM(N22:N24))</f>
        <v>0</v>
      </c>
      <c r="O21" s="44"/>
      <c r="P21" s="484">
        <f>'BNB-System'!H17</f>
        <v>300</v>
      </c>
      <c r="Q21" s="557">
        <f>IF(ISNUMBER(E21*N21/100),E21*N21/100,0)</f>
        <v>0</v>
      </c>
      <c r="R21" s="432"/>
      <c r="W21" s="45"/>
    </row>
    <row r="22" spans="2:23" hidden="1" outlineLevel="1">
      <c r="B22" s="442"/>
      <c r="C22" s="340" t="str">
        <f>'BNB-System'!C18</f>
        <v>Primärenergiebedarf nicht erneuerbar (PEne)</v>
      </c>
      <c r="D22" s="139">
        <f>'BNB-System'!D18</f>
        <v>60</v>
      </c>
      <c r="E22" s="406"/>
      <c r="F22" s="255"/>
      <c r="G22" s="764">
        <f>IF(AND(NOT(ISBLANK(K22)),NOT(ISBLANK(L22))),('Bewertung durch Anwender'!K22),IF(AND(NOT(ISBLANK(J22)),NOT(ISBLANK(I22))),('Bewertung durch Anwender'!I22),(Zielvereinbarung!G22)))</f>
        <v>0</v>
      </c>
      <c r="H22" s="764">
        <f>Zielvereinbarung!G22</f>
        <v>0</v>
      </c>
      <c r="I22" s="678"/>
      <c r="J22" s="679"/>
      <c r="K22" s="679"/>
      <c r="L22" s="679"/>
      <c r="M22" s="781"/>
      <c r="N22" s="533"/>
      <c r="O22" s="44"/>
      <c r="P22" s="485">
        <f>'BNB-System'!H18</f>
        <v>0</v>
      </c>
      <c r="Q22" s="562"/>
      <c r="R22" s="432"/>
      <c r="W22" s="45"/>
    </row>
    <row r="23" spans="2:23" ht="15" hidden="1" customHeight="1" outlineLevel="1">
      <c r="B23" s="442"/>
      <c r="C23" s="63" t="str">
        <f>'BNB-System'!C19</f>
        <v>Gesamtenergiebedarf</v>
      </c>
      <c r="D23" s="714">
        <f>'BNB-System'!D19</f>
        <v>40</v>
      </c>
      <c r="E23" s="406"/>
      <c r="F23" s="255"/>
      <c r="G23" s="764">
        <f>IF(AND(NOT(ISBLANK(K23)),NOT(ISBLANK(L23))),('Bewertung durch Anwender'!K23),IF(AND(NOT(ISBLANK(J23)),NOT(ISBLANK(I23))),('Bewertung durch Anwender'!I23),(Zielvereinbarung!G23)))</f>
        <v>0</v>
      </c>
      <c r="H23" s="859">
        <f>Zielvereinbarung!G23</f>
        <v>0</v>
      </c>
      <c r="I23" s="680"/>
      <c r="J23" s="679"/>
      <c r="K23" s="679"/>
      <c r="L23" s="679"/>
      <c r="M23" s="781"/>
      <c r="N23" s="349"/>
      <c r="O23" s="44"/>
      <c r="P23" s="329">
        <f>'BNB-System'!H19</f>
        <v>0</v>
      </c>
      <c r="Q23" s="563"/>
      <c r="R23" s="432"/>
      <c r="W23" s="45"/>
    </row>
    <row r="24" spans="2:23" ht="15" hidden="1" customHeight="1" outlineLevel="1" thickBot="1">
      <c r="B24" s="443"/>
      <c r="C24" s="137" t="str">
        <f>'BNB-System'!C20</f>
        <v>Anteil erneuerbarer Primärenergie</v>
      </c>
      <c r="D24" s="714">
        <f>'BNB-System'!D20</f>
        <v>20</v>
      </c>
      <c r="E24" s="407"/>
      <c r="F24" s="338"/>
      <c r="G24" s="765">
        <f>IF(AND(NOT(ISBLANK(K24)),NOT(ISBLANK(L24))),('Bewertung durch Anwender'!K24),IF(AND(NOT(ISBLANK(J24)),NOT(ISBLANK(I24))),('Bewertung durch Anwender'!I24),(Zielvereinbarung!G24)))</f>
        <v>0</v>
      </c>
      <c r="H24" s="861">
        <f>Zielvereinbarung!G24</f>
        <v>0</v>
      </c>
      <c r="I24" s="681"/>
      <c r="J24" s="682"/>
      <c r="K24" s="682"/>
      <c r="L24" s="682"/>
      <c r="M24" s="782"/>
      <c r="N24" s="349"/>
      <c r="O24" s="44"/>
      <c r="P24" s="329">
        <f>'BNB-System'!H20</f>
        <v>0</v>
      </c>
      <c r="Q24" s="563"/>
      <c r="R24" s="432"/>
      <c r="W24" s="45"/>
    </row>
    <row r="25" spans="2:23" ht="15" collapsed="1" thickBot="1">
      <c r="B25" s="46" t="str">
        <f>'BNB-System'!B21</f>
        <v xml:space="preserve"> 1.2.3</v>
      </c>
      <c r="C25" s="292" t="str">
        <f>'BNB-System'!C21</f>
        <v>Trinkwasserbedarf und Abwasseraufkommen</v>
      </c>
      <c r="D25" s="48">
        <f>'BNB-System'!D21</f>
        <v>100</v>
      </c>
      <c r="E25" s="402">
        <f>'BNB-System'!G21</f>
        <v>2.4999999999999998E-2</v>
      </c>
      <c r="F25" s="253"/>
      <c r="G25" s="458">
        <f>IF(AND(NOT(ISBLANK(K25)),NOT(ISBLANK(L25))),('Bewertung durch Anwender'!K25),IF(AND(NOT(ISBLANK(J25)),NOT(ISBLANK(I25))),('Bewertung durch Anwender'!I25),(Zielvereinbarung!G25)))</f>
        <v>0</v>
      </c>
      <c r="H25" s="694">
        <f>Zielvereinbarung!G25</f>
        <v>0</v>
      </c>
      <c r="I25" s="603"/>
      <c r="J25" s="627"/>
      <c r="K25" s="627"/>
      <c r="L25" s="627"/>
      <c r="M25" s="651"/>
      <c r="N25" s="353"/>
      <c r="O25" s="44"/>
      <c r="P25" s="327">
        <f>'BNB-System'!H21</f>
        <v>200</v>
      </c>
      <c r="Q25" s="557">
        <f>IF(ISNUMBER(E25*N25/100),E25*N25/100,0)</f>
        <v>0</v>
      </c>
      <c r="R25" s="432"/>
      <c r="W25" s="45"/>
    </row>
    <row r="26" spans="2:23" ht="15" thickBot="1">
      <c r="B26" s="46" t="str">
        <f>'BNB-System'!B22</f>
        <v xml:space="preserve"> 1.2.4</v>
      </c>
      <c r="C26" s="344" t="str">
        <f>'BNB-System'!C22</f>
        <v>Flächeninanspruchnahme</v>
      </c>
      <c r="D26" s="59">
        <f>'BNB-System'!D22</f>
        <v>100</v>
      </c>
      <c r="E26" s="403">
        <f>'BNB-System'!G22</f>
        <v>2.4999999999999998E-2</v>
      </c>
      <c r="F26" s="254"/>
      <c r="G26" s="465">
        <f>IF(AND(NOT(ISBLANK(K26)),NOT(ISBLANK(L26))),('Bewertung durch Anwender'!K26),IF(AND(NOT(ISBLANK(J26)),NOT(ISBLANK(I26))),('Bewertung durch Anwender'!I26),(Zielvereinbarung!G26)))</f>
        <v>0</v>
      </c>
      <c r="H26" s="697">
        <f>Zielvereinbarung!G26</f>
        <v>0</v>
      </c>
      <c r="I26" s="603"/>
      <c r="J26" s="628"/>
      <c r="K26" s="628"/>
      <c r="L26" s="628"/>
      <c r="M26" s="651"/>
      <c r="N26" s="352"/>
      <c r="O26" s="68"/>
      <c r="P26" s="326">
        <f>'BNB-System'!H22</f>
        <v>200</v>
      </c>
      <c r="Q26" s="557">
        <f>IF(ISNUMBER(E26*N26/100),E26*N26/100,0)</f>
        <v>0</v>
      </c>
      <c r="R26" s="432"/>
      <c r="W26" s="45"/>
    </row>
    <row r="27" spans="2:23" ht="6" customHeight="1">
      <c r="B27" s="69"/>
      <c r="C27" s="70"/>
      <c r="D27" s="71"/>
      <c r="E27" s="408"/>
      <c r="F27" s="72"/>
      <c r="G27" s="408"/>
      <c r="H27" s="408"/>
      <c r="I27" s="606"/>
      <c r="J27" s="631"/>
      <c r="K27" s="631"/>
      <c r="L27" s="631"/>
      <c r="M27" s="461"/>
      <c r="N27" s="486"/>
      <c r="O27" s="75"/>
      <c r="P27" s="486">
        <f>'BNB-System'!H23</f>
        <v>0</v>
      </c>
      <c r="Q27" s="564"/>
      <c r="R27" s="450"/>
      <c r="W27" s="45"/>
    </row>
    <row r="28" spans="2:23" ht="15.75">
      <c r="B28" s="76" t="str">
        <f>'BNB-System'!B24</f>
        <v>Ökonomische Qualität</v>
      </c>
      <c r="C28" s="77"/>
      <c r="D28" s="78"/>
      <c r="E28" s="544">
        <f>'BNB-System'!G24</f>
        <v>0.22500000000000001</v>
      </c>
      <c r="F28" s="79"/>
      <c r="G28" s="544">
        <f>IF(AND(NOT(ISBLANK(K28)),NOT(ISBLANK(L28))),('Bewertung durch Anwender'!K28),IF(AND(NOT(ISBLANK(J28)),NOT(ISBLANK(I28))),('Bewertung durch Anwender'!I28),(Zielvereinbarung!G28)))</f>
        <v>0</v>
      </c>
      <c r="H28" s="544">
        <f>Zielvereinbarung!G28</f>
        <v>0</v>
      </c>
      <c r="I28" s="76"/>
      <c r="J28" s="462"/>
      <c r="K28" s="462"/>
      <c r="L28" s="462"/>
      <c r="M28" s="667">
        <f>M31*($E$31/100)+M33*($E$33/100)+M34*($E$34/100)</f>
        <v>0</v>
      </c>
      <c r="N28" s="667">
        <f>N31*($E$31/100)+N33*($E$33/100)+N34*($E$34/100)</f>
        <v>0</v>
      </c>
      <c r="O28" s="80"/>
      <c r="P28" s="487">
        <f>'BNB-System'!H24</f>
        <v>600</v>
      </c>
      <c r="Q28" s="565"/>
      <c r="R28" s="451"/>
      <c r="W28" s="45"/>
    </row>
    <row r="29" spans="2:23" ht="6" customHeight="1" thickBot="1">
      <c r="B29" s="81">
        <f>'BNB-System'!B25</f>
        <v>0</v>
      </c>
      <c r="C29" s="82"/>
      <c r="D29" s="83"/>
      <c r="E29" s="409"/>
      <c r="F29" s="84"/>
      <c r="G29" s="409"/>
      <c r="H29" s="409"/>
      <c r="I29" s="607"/>
      <c r="J29" s="632"/>
      <c r="K29" s="632"/>
      <c r="L29" s="632"/>
      <c r="M29" s="463"/>
      <c r="N29" s="488"/>
      <c r="O29" s="80"/>
      <c r="P29" s="488">
        <f>'BNB-System'!H25</f>
        <v>0</v>
      </c>
      <c r="Q29" s="566"/>
      <c r="R29" s="450"/>
      <c r="W29" s="45"/>
    </row>
    <row r="30" spans="2:23" ht="15" thickBot="1">
      <c r="B30" s="87"/>
      <c r="C30" s="88" t="str">
        <f>'BNB-System'!C26</f>
        <v>Lebenszykluskosten</v>
      </c>
      <c r="D30" s="89"/>
      <c r="E30" s="410"/>
      <c r="F30" s="90"/>
      <c r="G30" s="410"/>
      <c r="H30" s="410"/>
      <c r="I30" s="608"/>
      <c r="J30" s="633"/>
      <c r="K30" s="633"/>
      <c r="L30" s="633"/>
      <c r="M30" s="464"/>
      <c r="N30" s="489"/>
      <c r="O30" s="92"/>
      <c r="P30" s="489">
        <f>'BNB-System'!H26</f>
        <v>0</v>
      </c>
      <c r="Q30" s="567"/>
      <c r="R30" s="432"/>
      <c r="W30" s="45"/>
    </row>
    <row r="31" spans="2:23" ht="15" thickBot="1">
      <c r="B31" s="46" t="str">
        <f>'BNB-System'!B27</f>
        <v xml:space="preserve"> 2.1.1</v>
      </c>
      <c r="C31" s="344" t="str">
        <f>'BNB-System'!C27</f>
        <v>Gebäudebezogene Kosten im Lebenszyklus</v>
      </c>
      <c r="D31" s="306">
        <f>'BNB-System'!D27</f>
        <v>100</v>
      </c>
      <c r="E31" s="411">
        <f>'BNB-System'!G27</f>
        <v>0.1125</v>
      </c>
      <c r="F31" s="253"/>
      <c r="G31" s="457">
        <f>IF(AND(NOT(ISBLANK(K31)),NOT(ISBLANK(L31))),('Bewertung durch Anwender'!K31),IF(AND(NOT(ISBLANK(J31)),NOT(ISBLANK(I31))),('Bewertung durch Anwender'!I31),(Zielvereinbarung!G31)))</f>
        <v>0</v>
      </c>
      <c r="H31" s="697">
        <f>Zielvereinbarung!G31</f>
        <v>0</v>
      </c>
      <c r="I31" s="603"/>
      <c r="J31" s="634"/>
      <c r="K31" s="634"/>
      <c r="L31" s="634"/>
      <c r="M31" s="383"/>
      <c r="N31" s="534"/>
      <c r="O31" s="93"/>
      <c r="P31" s="490">
        <f>'BNB-System'!H27</f>
        <v>300</v>
      </c>
      <c r="Q31" s="557">
        <f>IF(ISNUMBER(E31*N31/100),E31*N31/100,0)</f>
        <v>0</v>
      </c>
      <c r="R31" s="432"/>
      <c r="W31" s="45"/>
    </row>
    <row r="32" spans="2:23" ht="15" thickBot="1">
      <c r="B32" s="94"/>
      <c r="C32" s="95" t="str">
        <f>'BNB-System'!C28</f>
        <v>Wirtschaftlichkeit und Wertstabilität</v>
      </c>
      <c r="D32" s="89"/>
      <c r="E32" s="410"/>
      <c r="F32" s="90"/>
      <c r="G32" s="410"/>
      <c r="H32" s="410"/>
      <c r="I32" s="609"/>
      <c r="J32" s="633"/>
      <c r="K32" s="633"/>
      <c r="L32" s="633"/>
      <c r="M32" s="410"/>
      <c r="N32" s="489"/>
      <c r="O32" s="93"/>
      <c r="P32" s="489">
        <f>'BNB-System'!H28</f>
        <v>0</v>
      </c>
      <c r="Q32" s="567"/>
      <c r="R32" s="432"/>
      <c r="W32" s="45"/>
    </row>
    <row r="33" spans="1:23" ht="15" thickBot="1">
      <c r="B33" s="46" t="str">
        <f>'BNB-System'!B29</f>
        <v xml:space="preserve"> 2.2.1</v>
      </c>
      <c r="C33" s="344" t="str">
        <f>'BNB-System'!C29</f>
        <v>Flächeneffizienz</v>
      </c>
      <c r="D33" s="306">
        <f>'BNB-System'!D29</f>
        <v>100</v>
      </c>
      <c r="E33" s="411">
        <f>'BNB-System'!G29</f>
        <v>3.7499999999999999E-2</v>
      </c>
      <c r="F33" s="253"/>
      <c r="G33" s="677">
        <f>IF(AND(NOT(ISBLANK(K33)),NOT(ISBLANK(L33))),('Bewertung durch Anwender'!K33),IF(AND(NOT(ISBLANK(J33)),NOT(ISBLANK(I33))),('Bewertung durch Anwender'!I33),(Zielvereinbarung!G33)))</f>
        <v>0</v>
      </c>
      <c r="H33" s="696">
        <f>Zielvereinbarung!G33</f>
        <v>0</v>
      </c>
      <c r="I33" s="603"/>
      <c r="J33" s="634"/>
      <c r="K33" s="634"/>
      <c r="L33" s="634"/>
      <c r="M33" s="650"/>
      <c r="N33" s="534"/>
      <c r="O33" s="93"/>
      <c r="P33" s="490">
        <f>'BNB-System'!H29</f>
        <v>100</v>
      </c>
      <c r="Q33" s="557">
        <f>IF(ISNUMBER(E33*N33/100),E33*N33/100,0)</f>
        <v>0</v>
      </c>
      <c r="R33" s="432"/>
      <c r="W33" s="45"/>
    </row>
    <row r="34" spans="1:23" ht="15" thickBot="1">
      <c r="B34" s="57" t="str">
        <f>'BNB-System'!B30</f>
        <v xml:space="preserve"> 2.2.2</v>
      </c>
      <c r="C34" s="153" t="str">
        <f>'BNB-System'!C30</f>
        <v>Anpassungsfähigkeit</v>
      </c>
      <c r="D34" s="202">
        <f>'BNB-System'!D30</f>
        <v>100</v>
      </c>
      <c r="E34" s="405">
        <f>'BNB-System'!G30</f>
        <v>7.4999999999999997E-2</v>
      </c>
      <c r="F34" s="254" t="s">
        <v>161</v>
      </c>
      <c r="G34" s="515">
        <f>IF(AND(NOT(ISBLANK(K34)),NOT(ISBLANK(L34))),('Bewertung durch Anwender'!K34),IF(AND(NOT(ISBLANK(J34)),NOT(ISBLANK(I34))),('Bewertung durch Anwender'!I34),(Zielvereinbarung!G34)))</f>
        <v>0</v>
      </c>
      <c r="H34" s="698">
        <f>Zielvereinbarung!G34</f>
        <v>0</v>
      </c>
      <c r="I34" s="684"/>
      <c r="J34" s="685"/>
      <c r="K34" s="685"/>
      <c r="L34" s="685"/>
      <c r="M34" s="778">
        <f>SUM(M35:M40)</f>
        <v>0</v>
      </c>
      <c r="N34" s="779">
        <f>SUM(N35:N40)</f>
        <v>0</v>
      </c>
      <c r="O34" s="265"/>
      <c r="P34" s="491">
        <f>'BNB-System'!H30</f>
        <v>200</v>
      </c>
      <c r="Q34" s="557">
        <f>IF(ISNUMBER(E34*N34/100),E34*N34/100,0)</f>
        <v>0</v>
      </c>
      <c r="R34" s="432"/>
      <c r="W34" s="45"/>
    </row>
    <row r="35" spans="1:23" ht="15.75" hidden="1" customHeight="1" outlineLevel="1">
      <c r="B35" s="391"/>
      <c r="C35" s="63" t="str">
        <f>'BNB-System'!C31</f>
        <v>Lichte Raumhöhe</v>
      </c>
      <c r="D35" s="714">
        <f>'BNB-System'!D31</f>
        <v>15</v>
      </c>
      <c r="E35" s="406"/>
      <c r="F35" s="255"/>
      <c r="G35" s="764">
        <f>IF(AND(NOT(ISBLANK(K35)),NOT(ISBLANK(L35))),('Bewertung durch Anwender'!K35),IF(AND(NOT(ISBLANK(J35)),NOT(ISBLANK(I35))),('Bewertung durch Anwender'!I35),(Zielvereinbarung!G35)))</f>
        <v>0</v>
      </c>
      <c r="H35" s="859">
        <f>Zielvereinbarung!G35</f>
        <v>0</v>
      </c>
      <c r="I35" s="862"/>
      <c r="J35" s="679"/>
      <c r="K35" s="679"/>
      <c r="L35" s="679"/>
      <c r="M35" s="329"/>
      <c r="N35" s="349"/>
      <c r="O35" s="265"/>
      <c r="P35" s="329">
        <f>'BNB-System'!H31</f>
        <v>0</v>
      </c>
      <c r="Q35" s="563"/>
      <c r="R35" s="432"/>
      <c r="W35" s="45"/>
    </row>
    <row r="36" spans="1:23" ht="15.75" hidden="1" customHeight="1" outlineLevel="1">
      <c r="B36" s="391"/>
      <c r="C36" s="63" t="str">
        <f>'BNB-System'!C32</f>
        <v>Gebäudetiefe</v>
      </c>
      <c r="D36" s="714">
        <f>'BNB-System'!D32</f>
        <v>15</v>
      </c>
      <c r="E36" s="406"/>
      <c r="F36" s="255"/>
      <c r="G36" s="764">
        <f>IF(AND(NOT(ISBLANK(K36)),NOT(ISBLANK(L36))),('Bewertung durch Anwender'!K36),IF(AND(NOT(ISBLANK(J36)),NOT(ISBLANK(I36))),('Bewertung durch Anwender'!I36),(Zielvereinbarung!G36)))</f>
        <v>0</v>
      </c>
      <c r="H36" s="859">
        <f>Zielvereinbarung!G36</f>
        <v>0</v>
      </c>
      <c r="I36" s="862"/>
      <c r="J36" s="679"/>
      <c r="K36" s="679"/>
      <c r="L36" s="679"/>
      <c r="M36" s="329"/>
      <c r="N36" s="349"/>
      <c r="O36" s="265"/>
      <c r="P36" s="329">
        <f>'BNB-System'!H32</f>
        <v>0</v>
      </c>
      <c r="Q36" s="563"/>
      <c r="R36" s="432"/>
      <c r="W36" s="45"/>
    </row>
    <row r="37" spans="1:23" ht="15.75" hidden="1" customHeight="1" outlineLevel="1">
      <c r="B37" s="391"/>
      <c r="C37" s="63" t="str">
        <f>'BNB-System'!C33</f>
        <v>Vertikale Erschließung</v>
      </c>
      <c r="D37" s="64">
        <f>'BNB-System'!D33</f>
        <v>15</v>
      </c>
      <c r="E37" s="406"/>
      <c r="F37" s="255"/>
      <c r="G37" s="764">
        <f>IF(AND(NOT(ISBLANK(K37)),NOT(ISBLANK(L37))),('Bewertung durch Anwender'!K37),IF(AND(NOT(ISBLANK(J37)),NOT(ISBLANK(I37))),('Bewertung durch Anwender'!I37),(Zielvereinbarung!G37)))</f>
        <v>0</v>
      </c>
      <c r="H37" s="859">
        <f>Zielvereinbarung!G37</f>
        <v>0</v>
      </c>
      <c r="I37" s="862"/>
      <c r="J37" s="679"/>
      <c r="K37" s="679"/>
      <c r="L37" s="679"/>
      <c r="M37" s="329"/>
      <c r="N37" s="349"/>
      <c r="O37" s="265"/>
      <c r="P37" s="329">
        <f>'BNB-System'!H33</f>
        <v>0</v>
      </c>
      <c r="Q37" s="563"/>
      <c r="R37" s="432"/>
      <c r="W37" s="45"/>
    </row>
    <row r="38" spans="1:23" ht="15.75" hidden="1" customHeight="1" outlineLevel="1">
      <c r="B38" s="391"/>
      <c r="C38" s="63" t="str">
        <f>'BNB-System'!C34</f>
        <v>Grundrisse</v>
      </c>
      <c r="D38" s="714">
        <f>'BNB-System'!D34</f>
        <v>25</v>
      </c>
      <c r="E38" s="406"/>
      <c r="F38" s="255"/>
      <c r="G38" s="764">
        <f>IF(AND(NOT(ISBLANK(K38)),NOT(ISBLANK(L38))),('Bewertung durch Anwender'!K38),IF(AND(NOT(ISBLANK(J38)),NOT(ISBLANK(I38))),('Bewertung durch Anwender'!I38),(Zielvereinbarung!G38)))</f>
        <v>0</v>
      </c>
      <c r="H38" s="859">
        <f>Zielvereinbarung!G38</f>
        <v>0</v>
      </c>
      <c r="I38" s="862"/>
      <c r="J38" s="679"/>
      <c r="K38" s="679"/>
      <c r="L38" s="679"/>
      <c r="M38" s="329"/>
      <c r="N38" s="349"/>
      <c r="O38" s="265"/>
      <c r="P38" s="329">
        <f>'BNB-System'!H34</f>
        <v>0</v>
      </c>
      <c r="Q38" s="563"/>
      <c r="R38" s="432"/>
      <c r="W38" s="45"/>
    </row>
    <row r="39" spans="1:23" hidden="1" outlineLevel="1">
      <c r="B39" s="391"/>
      <c r="C39" s="340" t="str">
        <f>'BNB-System'!C35</f>
        <v>Konstruktion</v>
      </c>
      <c r="D39" s="64">
        <f>'BNB-System'!D35</f>
        <v>20</v>
      </c>
      <c r="E39" s="406"/>
      <c r="F39" s="255"/>
      <c r="G39" s="764">
        <f>IF(AND(NOT(ISBLANK(K39)),NOT(ISBLANK(L39))),('Bewertung durch Anwender'!K39),IF(AND(NOT(ISBLANK(J39)),NOT(ISBLANK(I39))),('Bewertung durch Anwender'!I39),(Zielvereinbarung!G39)))</f>
        <v>0</v>
      </c>
      <c r="H39" s="859">
        <f>Zielvereinbarung!G39</f>
        <v>0</v>
      </c>
      <c r="I39" s="862"/>
      <c r="J39" s="679"/>
      <c r="K39" s="679"/>
      <c r="L39" s="679"/>
      <c r="M39" s="329"/>
      <c r="N39" s="349"/>
      <c r="O39" s="265"/>
      <c r="P39" s="329">
        <f>'BNB-System'!H35</f>
        <v>0</v>
      </c>
      <c r="Q39" s="563"/>
      <c r="R39" s="432"/>
      <c r="W39" s="45"/>
    </row>
    <row r="40" spans="1:23" ht="15" hidden="1" outlineLevel="1" thickBot="1">
      <c r="B40" s="391"/>
      <c r="C40" s="63" t="str">
        <f>'BNB-System'!C36</f>
        <v>Technische Ausstattung</v>
      </c>
      <c r="D40" s="714">
        <f>'BNB-System'!D36</f>
        <v>10</v>
      </c>
      <c r="E40" s="406"/>
      <c r="F40" s="339"/>
      <c r="G40" s="766">
        <f>IF(AND(NOT(ISBLANK(K40)),NOT(ISBLANK(L40))),('Bewertung durch Anwender'!K40),IF(AND(NOT(ISBLANK(J40)),NOT(ISBLANK(I40))),('Bewertung durch Anwender'!I40),(Zielvereinbarung!G40)))</f>
        <v>0</v>
      </c>
      <c r="H40" s="860">
        <f>Zielvereinbarung!G40</f>
        <v>0</v>
      </c>
      <c r="I40" s="863"/>
      <c r="J40" s="686"/>
      <c r="K40" s="686"/>
      <c r="L40" s="686"/>
      <c r="M40" s="330"/>
      <c r="N40" s="349"/>
      <c r="O40" s="265"/>
      <c r="P40" s="329">
        <f>'BNB-System'!H36</f>
        <v>0</v>
      </c>
      <c r="Q40" s="563"/>
      <c r="R40" s="432"/>
      <c r="W40" s="45"/>
    </row>
    <row r="41" spans="1:23" ht="12.75" customHeight="1" collapsed="1">
      <c r="B41" s="98"/>
      <c r="C41" s="99"/>
      <c r="D41" s="100"/>
      <c r="E41" s="412"/>
      <c r="F41" s="101"/>
      <c r="G41" s="412"/>
      <c r="H41" s="412"/>
      <c r="I41" s="98"/>
      <c r="J41" s="466"/>
      <c r="K41" s="466"/>
      <c r="L41" s="466"/>
      <c r="M41" s="412"/>
      <c r="N41" s="673"/>
      <c r="O41" s="103"/>
      <c r="P41" s="492">
        <f>'BNB-System'!H37</f>
        <v>0</v>
      </c>
      <c r="Q41" s="570"/>
      <c r="R41" s="450"/>
      <c r="W41" s="45"/>
    </row>
    <row r="42" spans="1:23" ht="15.75">
      <c r="B42" s="104" t="str">
        <f>'BNB-System'!B38</f>
        <v>Soziokulturelle und funktionale Qualität</v>
      </c>
      <c r="C42" s="105"/>
      <c r="D42" s="106"/>
      <c r="E42" s="545">
        <f>'BNB-System'!G38</f>
        <v>0.22500000000000001</v>
      </c>
      <c r="F42" s="107"/>
      <c r="G42" s="545">
        <f>IF(AND(NOT(ISBLANK(K42)),NOT(ISBLANK(L42))),('Bewertung durch Anwender'!K42),IF(AND(NOT(ISBLANK(J42)),NOT(ISBLANK(I42))),('Bewertung durch Anwender'!I42),(Zielvereinbarung!G42)))</f>
        <v>0</v>
      </c>
      <c r="H42" s="545">
        <f>Zielvereinbarung!G42</f>
        <v>0</v>
      </c>
      <c r="I42" s="104"/>
      <c r="J42" s="467"/>
      <c r="K42" s="467"/>
      <c r="L42" s="467"/>
      <c r="M42" s="545">
        <f>M45*($E$45/100)+M56*($E$56/100)+M59*($E$59/100)+M67*($E$67/100)+M75*($E$75/100)+M84*($E$84/100)+M98*($E$98/100)+M106*($E$106/100)+M107*($E$107/100)+M113*($E$113/100)+M134*($E$134/100)+M142*($E$142/100)</f>
        <v>0</v>
      </c>
      <c r="N42" s="545">
        <f>N45*($E$45/100)+N56*($E$56/100)+N59*($E$59/100)+N67*($E$67/100)+N75*($E$75/100)+N84*($E$84/100)+N98*($E$98/100)+N106*($E$106/100)+N107*($E$107/100)+N113*($E$113/100)+N134*($E$134/100)+N142*($E$142/100)</f>
        <v>0</v>
      </c>
      <c r="O42" s="110"/>
      <c r="P42" s="493">
        <f>'BNB-System'!H38</f>
        <v>2300</v>
      </c>
      <c r="Q42" s="571"/>
      <c r="R42" s="451"/>
      <c r="W42" s="45"/>
    </row>
    <row r="43" spans="1:23" ht="6" customHeight="1" thickBot="1">
      <c r="B43" s="111"/>
      <c r="C43" s="112"/>
      <c r="D43" s="113"/>
      <c r="E43" s="413"/>
      <c r="F43" s="114"/>
      <c r="G43" s="413"/>
      <c r="H43" s="413"/>
      <c r="I43" s="610"/>
      <c r="J43" s="635"/>
      <c r="K43" s="635"/>
      <c r="L43" s="635"/>
      <c r="M43" s="413"/>
      <c r="N43" s="494"/>
      <c r="O43" s="110"/>
      <c r="P43" s="494">
        <f>'BNB-System'!H39</f>
        <v>0</v>
      </c>
      <c r="Q43" s="572"/>
      <c r="R43" s="450"/>
      <c r="W43" s="45"/>
    </row>
    <row r="44" spans="1:23" ht="15" thickBot="1">
      <c r="B44" s="117"/>
      <c r="C44" s="118" t="str">
        <f>'BNB-System'!C40</f>
        <v>Gesundheit, Behaglichkeit und Nutzerzufriedenheit</v>
      </c>
      <c r="D44" s="119"/>
      <c r="E44" s="414"/>
      <c r="F44" s="120"/>
      <c r="G44" s="414"/>
      <c r="H44" s="414"/>
      <c r="I44" s="611"/>
      <c r="J44" s="636"/>
      <c r="K44" s="636"/>
      <c r="L44" s="636"/>
      <c r="M44" s="414"/>
      <c r="N44" s="495"/>
      <c r="O44" s="122"/>
      <c r="P44" s="495">
        <f>'BNB-System'!H40</f>
        <v>0</v>
      </c>
      <c r="Q44" s="573"/>
      <c r="R44" s="432"/>
      <c r="W44" s="45"/>
    </row>
    <row r="45" spans="1:23" ht="15" customHeight="1" thickBot="1">
      <c r="A45" s="123"/>
      <c r="B45" s="57" t="str">
        <f>'BNB-System'!B41</f>
        <v xml:space="preserve"> 3.1.1</v>
      </c>
      <c r="C45" s="357" t="str">
        <f>'BNB-System'!C41</f>
        <v>Thermischer Komfort</v>
      </c>
      <c r="D45" s="328">
        <f>'BNB-System'!D41</f>
        <v>100</v>
      </c>
      <c r="E45" s="405">
        <f>'BNB-System'!G41</f>
        <v>2.9347826086956522E-2</v>
      </c>
      <c r="F45" s="255"/>
      <c r="G45" s="677">
        <f>IF(AND(NOT(ISBLANK(K45)),NOT(ISBLANK(L45))),('Bewertung durch Anwender'!K45),IF(AND(NOT(ISBLANK(J45)),NOT(ISBLANK(I45))),('Bewertung durch Anwender'!I45),(Zielvereinbarung!G45)))</f>
        <v>0</v>
      </c>
      <c r="H45" s="696">
        <f>Zielvereinbarung!G45</f>
        <v>0</v>
      </c>
      <c r="I45" s="617"/>
      <c r="J45" s="630"/>
      <c r="K45" s="630"/>
      <c r="L45" s="630"/>
      <c r="M45" s="751">
        <f>SUM(M47:M50,M52:M55)</f>
        <v>0</v>
      </c>
      <c r="N45" s="780">
        <f>SUM(N47:N50,N52:N55)</f>
        <v>0</v>
      </c>
      <c r="O45" s="125"/>
      <c r="P45" s="484">
        <f>'BNB-System'!H41</f>
        <v>300</v>
      </c>
      <c r="Q45" s="557">
        <f>IF(ISNUMBER(E45*N45/100),E45*N45/100,0)</f>
        <v>0</v>
      </c>
      <c r="R45" s="432"/>
      <c r="W45" s="45"/>
    </row>
    <row r="46" spans="1:23" ht="15" hidden="1" customHeight="1" outlineLevel="1">
      <c r="A46" s="123"/>
      <c r="B46" s="391"/>
      <c r="C46" s="712" t="str">
        <f>'BNB-System'!C42</f>
        <v>Winter</v>
      </c>
      <c r="D46" s="714"/>
      <c r="E46" s="722"/>
      <c r="F46" s="61"/>
      <c r="G46" s="764" t="str">
        <f>IF(Zielvereinbarung!E46=0,"",Zielvereinbarung!E46)</f>
        <v/>
      </c>
      <c r="H46" s="859">
        <f>Zielvereinbarung!G46</f>
        <v>0</v>
      </c>
      <c r="I46" s="862"/>
      <c r="J46" s="516"/>
      <c r="K46" s="516"/>
      <c r="L46" s="516"/>
      <c r="M46" s="652"/>
      <c r="N46" s="349"/>
      <c r="O46" s="125"/>
      <c r="P46" s="329">
        <f>'BNB-System'!H43</f>
        <v>0</v>
      </c>
      <c r="Q46" s="563"/>
      <c r="R46" s="445"/>
      <c r="W46" s="45"/>
    </row>
    <row r="47" spans="1:23" ht="15" hidden="1" customHeight="1" outlineLevel="1">
      <c r="A47" s="123"/>
      <c r="B47" s="391"/>
      <c r="C47" s="63" t="str">
        <f>'BNB-System'!C43</f>
        <v>Operative Temperatur</v>
      </c>
      <c r="D47" s="714">
        <f>'BNB-System'!D43</f>
        <v>10</v>
      </c>
      <c r="E47" s="722"/>
      <c r="F47" s="61"/>
      <c r="G47" s="764">
        <f>IF(AND(NOT(ISBLANK(K47)),NOT(ISBLANK(L47))),('Bewertung durch Anwender'!K47),IF(AND(NOT(ISBLANK(J47)),NOT(ISBLANK(I47))),('Bewertung durch Anwender'!I47),(Zielvereinbarung!G47)))</f>
        <v>0</v>
      </c>
      <c r="H47" s="859">
        <f>Zielvereinbarung!G47</f>
        <v>0</v>
      </c>
      <c r="I47" s="862"/>
      <c r="J47" s="516"/>
      <c r="K47" s="516"/>
      <c r="L47" s="516"/>
      <c r="M47" s="329"/>
      <c r="N47" s="349"/>
      <c r="O47" s="125"/>
      <c r="P47" s="329" t="e">
        <f>'BNB-System'!#REF!</f>
        <v>#REF!</v>
      </c>
      <c r="Q47" s="563"/>
      <c r="R47" s="445"/>
      <c r="W47" s="45"/>
    </row>
    <row r="48" spans="1:23" ht="15" hidden="1" customHeight="1" outlineLevel="1">
      <c r="A48" s="123"/>
      <c r="B48" s="391"/>
      <c r="C48" s="63" t="str">
        <f>'BNB-System'!C44</f>
        <v xml:space="preserve"> Zugluft</v>
      </c>
      <c r="D48" s="721">
        <f>'BNB-System'!D44</f>
        <v>10</v>
      </c>
      <c r="E48" s="722"/>
      <c r="F48" s="61"/>
      <c r="G48" s="764">
        <f>IF(AND(NOT(ISBLANK(K48)),NOT(ISBLANK(L48))),('Bewertung durch Anwender'!K48),IF(AND(NOT(ISBLANK(J48)),NOT(ISBLANK(I48))),('Bewertung durch Anwender'!I48),(Zielvereinbarung!G48)))</f>
        <v>0</v>
      </c>
      <c r="H48" s="859">
        <f>Zielvereinbarung!G48</f>
        <v>0</v>
      </c>
      <c r="I48" s="862"/>
      <c r="J48" s="516"/>
      <c r="K48" s="516"/>
      <c r="L48" s="516"/>
      <c r="M48" s="329"/>
      <c r="N48" s="533"/>
      <c r="O48" s="125"/>
      <c r="P48" s="485"/>
      <c r="Q48" s="729"/>
      <c r="R48" s="445"/>
      <c r="W48" s="45"/>
    </row>
    <row r="49" spans="1:23" ht="15" hidden="1" customHeight="1" outlineLevel="1">
      <c r="A49" s="123"/>
      <c r="B49" s="391"/>
      <c r="C49" s="63" t="str">
        <f>'BNB-System'!C45</f>
        <v>Stahlungstemperaturasymmetrie und Fußbodentemperatur</v>
      </c>
      <c r="D49" s="721">
        <f>'BNB-System'!D45</f>
        <v>10</v>
      </c>
      <c r="E49" s="722"/>
      <c r="F49" s="61"/>
      <c r="G49" s="764">
        <f>IF(AND(NOT(ISBLANK(K49)),NOT(ISBLANK(L49))),('Bewertung durch Anwender'!K49),IF(AND(NOT(ISBLANK(J49)),NOT(ISBLANK(I49))),('Bewertung durch Anwender'!I49),(Zielvereinbarung!G49)))</f>
        <v>0</v>
      </c>
      <c r="H49" s="859">
        <f>Zielvereinbarung!G49</f>
        <v>0</v>
      </c>
      <c r="I49" s="862"/>
      <c r="J49" s="516"/>
      <c r="K49" s="516"/>
      <c r="L49" s="516"/>
      <c r="M49" s="329"/>
      <c r="N49" s="533"/>
      <c r="O49" s="125"/>
      <c r="P49" s="485"/>
      <c r="Q49" s="729"/>
      <c r="R49" s="445"/>
      <c r="W49" s="45"/>
    </row>
    <row r="50" spans="1:23" ht="15" hidden="1" customHeight="1" outlineLevel="1">
      <c r="A50" s="123"/>
      <c r="B50" s="391"/>
      <c r="C50" s="63" t="str">
        <f>'BNB-System'!C46</f>
        <v>Luftfeuchte</v>
      </c>
      <c r="D50" s="721">
        <f>'BNB-System'!D46</f>
        <v>10</v>
      </c>
      <c r="E50" s="722"/>
      <c r="F50" s="61"/>
      <c r="G50" s="764">
        <f>IF(AND(NOT(ISBLANK(K50)),NOT(ISBLANK(L50))),('Bewertung durch Anwender'!K50),IF(AND(NOT(ISBLANK(J50)),NOT(ISBLANK(I50))),('Bewertung durch Anwender'!I50),(Zielvereinbarung!G50)))</f>
        <v>0</v>
      </c>
      <c r="H50" s="859">
        <f>Zielvereinbarung!G50</f>
        <v>0</v>
      </c>
      <c r="I50" s="862"/>
      <c r="J50" s="516"/>
      <c r="K50" s="516"/>
      <c r="L50" s="516"/>
      <c r="M50" s="329"/>
      <c r="N50" s="533"/>
      <c r="O50" s="125"/>
      <c r="P50" s="485"/>
      <c r="Q50" s="729"/>
      <c r="R50" s="445"/>
      <c r="W50" s="45"/>
    </row>
    <row r="51" spans="1:23" ht="15" hidden="1" customHeight="1" outlineLevel="1">
      <c r="A51" s="123"/>
      <c r="B51" s="391"/>
      <c r="C51" s="712" t="str">
        <f>'BNB-System'!C47</f>
        <v>Sommer</v>
      </c>
      <c r="D51" s="721"/>
      <c r="E51" s="722"/>
      <c r="F51" s="61"/>
      <c r="G51" s="764" t="str">
        <f>IF(Zielvereinbarung!E51=0,"",Zielvereinbarung!E51)</f>
        <v/>
      </c>
      <c r="H51" s="859">
        <f>Zielvereinbarung!G51</f>
        <v>0</v>
      </c>
      <c r="I51" s="862"/>
      <c r="J51" s="516"/>
      <c r="K51" s="516"/>
      <c r="L51" s="516"/>
      <c r="M51" s="329"/>
      <c r="N51" s="533"/>
      <c r="O51" s="125"/>
      <c r="P51" s="485"/>
      <c r="Q51" s="729"/>
      <c r="R51" s="445"/>
      <c r="W51" s="45"/>
    </row>
    <row r="52" spans="1:23" ht="15" hidden="1" customHeight="1" outlineLevel="1">
      <c r="A52" s="123"/>
      <c r="B52" s="391"/>
      <c r="C52" s="63" t="str">
        <f>'BNB-System'!C48</f>
        <v>Operative Temperatur</v>
      </c>
      <c r="D52" s="721">
        <f>'BNB-System'!D48</f>
        <v>30</v>
      </c>
      <c r="E52" s="722"/>
      <c r="F52" s="61"/>
      <c r="G52" s="764">
        <f>IF(AND(NOT(ISBLANK(K52)),NOT(ISBLANK(L52))),('Bewertung durch Anwender'!K52),IF(AND(NOT(ISBLANK(J52)),NOT(ISBLANK(I52))),('Bewertung durch Anwender'!I52),(Zielvereinbarung!G52)))</f>
        <v>0</v>
      </c>
      <c r="H52" s="859">
        <f>Zielvereinbarung!G52</f>
        <v>0</v>
      </c>
      <c r="I52" s="862"/>
      <c r="J52" s="516"/>
      <c r="K52" s="516"/>
      <c r="L52" s="516"/>
      <c r="M52" s="329"/>
      <c r="N52" s="533"/>
      <c r="O52" s="125"/>
      <c r="P52" s="485"/>
      <c r="Q52" s="729"/>
      <c r="R52" s="445"/>
      <c r="W52" s="45"/>
    </row>
    <row r="53" spans="1:23" ht="15" hidden="1" customHeight="1" outlineLevel="1">
      <c r="A53" s="123"/>
      <c r="B53" s="391"/>
      <c r="C53" s="63" t="str">
        <f>'BNB-System'!C49</f>
        <v xml:space="preserve"> Zugluft</v>
      </c>
      <c r="D53" s="721">
        <f>'BNB-System'!D49</f>
        <v>10</v>
      </c>
      <c r="E53" s="722"/>
      <c r="F53" s="61"/>
      <c r="G53" s="764">
        <f>IF(AND(NOT(ISBLANK(K53)),NOT(ISBLANK(L53))),('Bewertung durch Anwender'!K53),IF(AND(NOT(ISBLANK(J53)),NOT(ISBLANK(I53))),('Bewertung durch Anwender'!I53),(Zielvereinbarung!G53)))</f>
        <v>0</v>
      </c>
      <c r="H53" s="859">
        <f>Zielvereinbarung!G53</f>
        <v>0</v>
      </c>
      <c r="I53" s="862"/>
      <c r="J53" s="516"/>
      <c r="K53" s="516"/>
      <c r="L53" s="516"/>
      <c r="M53" s="329"/>
      <c r="N53" s="533"/>
      <c r="O53" s="125"/>
      <c r="P53" s="485"/>
      <c r="Q53" s="729"/>
      <c r="R53" s="445"/>
      <c r="W53" s="45"/>
    </row>
    <row r="54" spans="1:23" ht="15" hidden="1" customHeight="1" outlineLevel="1">
      <c r="A54" s="123"/>
      <c r="B54" s="391"/>
      <c r="C54" s="63" t="str">
        <f>'BNB-System'!C50</f>
        <v>Stahlungstemperaturasymmetrie und Fußbodentemperatur</v>
      </c>
      <c r="D54" s="721">
        <f>'BNB-System'!D50</f>
        <v>10</v>
      </c>
      <c r="E54" s="722"/>
      <c r="F54" s="61"/>
      <c r="G54" s="764">
        <f>IF(AND(NOT(ISBLANK(K54)),NOT(ISBLANK(L54))),('Bewertung durch Anwender'!K54),IF(AND(NOT(ISBLANK(J54)),NOT(ISBLANK(I54))),('Bewertung durch Anwender'!I54),(Zielvereinbarung!G54)))</f>
        <v>0</v>
      </c>
      <c r="H54" s="859">
        <f>Zielvereinbarung!G54</f>
        <v>0</v>
      </c>
      <c r="I54" s="862"/>
      <c r="J54" s="516"/>
      <c r="K54" s="516"/>
      <c r="L54" s="516"/>
      <c r="M54" s="329"/>
      <c r="N54" s="533"/>
      <c r="O54" s="125"/>
      <c r="P54" s="485"/>
      <c r="Q54" s="729"/>
      <c r="R54" s="445"/>
      <c r="W54" s="45"/>
    </row>
    <row r="55" spans="1:23" ht="15" hidden="1" customHeight="1" outlineLevel="1" thickBot="1">
      <c r="A55" s="123"/>
      <c r="B55" s="391"/>
      <c r="C55" s="63" t="str">
        <f>'BNB-System'!C51</f>
        <v>Luftfeuchte</v>
      </c>
      <c r="D55" s="721">
        <f>'BNB-System'!D51</f>
        <v>10</v>
      </c>
      <c r="E55" s="722"/>
      <c r="F55" s="61"/>
      <c r="G55" s="767">
        <f>IF(AND(NOT(ISBLANK(K55)),NOT(ISBLANK(L55))),('Bewertung durch Anwender'!K55),IF(AND(NOT(ISBLANK(J55)),NOT(ISBLANK(I55))),('Bewertung durch Anwender'!I55),(Zielvereinbarung!G55)))</f>
        <v>0</v>
      </c>
      <c r="H55" s="859">
        <f>Zielvereinbarung!G55</f>
        <v>0</v>
      </c>
      <c r="I55" s="864"/>
      <c r="J55" s="517"/>
      <c r="K55" s="517"/>
      <c r="L55" s="517"/>
      <c r="M55" s="783"/>
      <c r="N55" s="785"/>
      <c r="O55" s="125"/>
      <c r="P55" s="485"/>
      <c r="Q55" s="729"/>
      <c r="R55" s="445"/>
      <c r="W55" s="45"/>
    </row>
    <row r="56" spans="1:23" ht="15" collapsed="1" thickBot="1">
      <c r="A56" s="123"/>
      <c r="B56" s="57" t="str">
        <f>'BNB-System'!B52</f>
        <v xml:space="preserve"> 3.1.3</v>
      </c>
      <c r="C56" s="58" t="str">
        <f>'BNB-System'!C52</f>
        <v>Innenraumlufthygiene</v>
      </c>
      <c r="D56" s="202">
        <f>'BNB-System'!D52</f>
        <v>100</v>
      </c>
      <c r="E56" s="403">
        <f>'BNB-System'!G52</f>
        <v>2.9347826086956522E-2</v>
      </c>
      <c r="F56" s="254"/>
      <c r="G56" s="515">
        <f>IF(AND(NOT(ISBLANK(K56)),NOT(ISBLANK(L56))),('Bewertung durch Anwender'!K56),IF(AND(NOT(ISBLANK(J56)),NOT(ISBLANK(I56))),('Bewertung durch Anwender'!I56),(Zielvereinbarung!G56)))</f>
        <v>0</v>
      </c>
      <c r="H56" s="698">
        <f>Zielvereinbarung!G56</f>
        <v>0</v>
      </c>
      <c r="I56" s="684"/>
      <c r="J56" s="687"/>
      <c r="K56" s="687"/>
      <c r="L56" s="687"/>
      <c r="M56" s="778">
        <f>SUM(M57:M58)</f>
        <v>0</v>
      </c>
      <c r="N56" s="769">
        <f>SUM(N57:N58)</f>
        <v>0</v>
      </c>
      <c r="O56" s="125"/>
      <c r="P56" s="491">
        <f>'BNB-System'!H52</f>
        <v>300</v>
      </c>
      <c r="Q56" s="557">
        <f>IF(ISNUMBER(E56*N56/100),E56*N56/100,0)</f>
        <v>0</v>
      </c>
      <c r="R56" s="432"/>
      <c r="W56" s="45"/>
    </row>
    <row r="57" spans="1:23" ht="15" hidden="1" customHeight="1" outlineLevel="1">
      <c r="A57" s="123"/>
      <c r="B57" s="130"/>
      <c r="C57" s="63" t="str">
        <f>'BNB-System'!C53</f>
        <v>Flüchtige organische Stoffe (VOC) und Formaldehyd</v>
      </c>
      <c r="D57" s="714">
        <f>'BNB-System'!D53</f>
        <v>50</v>
      </c>
      <c r="E57" s="722"/>
      <c r="F57" s="131"/>
      <c r="G57" s="764">
        <f>IF(AND(NOT(ISBLANK(K57)),NOT(ISBLANK(L57))),('Bewertung durch Anwender'!K57),IF(AND(NOT(ISBLANK(J57)),NOT(ISBLANK(I57))),('Bewertung durch Anwender'!I57),(Zielvereinbarung!G57)))</f>
        <v>0</v>
      </c>
      <c r="H57" s="859">
        <f>Zielvereinbarung!G57</f>
        <v>0</v>
      </c>
      <c r="I57" s="865"/>
      <c r="J57" s="516"/>
      <c r="K57" s="516"/>
      <c r="L57" s="516"/>
      <c r="M57" s="781"/>
      <c r="N57" s="349"/>
      <c r="O57" s="125"/>
      <c r="P57" s="329">
        <f>'BNB-System'!H53</f>
        <v>0</v>
      </c>
      <c r="Q57" s="563"/>
      <c r="R57" s="432"/>
      <c r="W57" s="45"/>
    </row>
    <row r="58" spans="1:23" ht="15" hidden="1" customHeight="1" outlineLevel="1" thickBot="1">
      <c r="A58" s="123"/>
      <c r="B58" s="133"/>
      <c r="C58" s="66" t="str">
        <f>'BNB-System'!C54</f>
        <v>Außenluftvolumenstrom</v>
      </c>
      <c r="D58" s="715">
        <f>'BNB-System'!D54</f>
        <v>50</v>
      </c>
      <c r="E58" s="723"/>
      <c r="F58" s="134"/>
      <c r="G58" s="765">
        <f>IF(AND(NOT(ISBLANK(K58)),NOT(ISBLANK(L58))),('Bewertung durch Anwender'!K58),IF(AND(NOT(ISBLANK(J58)),NOT(ISBLANK(I58))),('Bewertung durch Anwender'!I58),(Zielvereinbarung!G58)))</f>
        <v>0</v>
      </c>
      <c r="H58" s="861">
        <f>Zielvereinbarung!G58</f>
        <v>0</v>
      </c>
      <c r="I58" s="866"/>
      <c r="J58" s="517"/>
      <c r="K58" s="517"/>
      <c r="L58" s="517"/>
      <c r="M58" s="782"/>
      <c r="N58" s="359"/>
      <c r="O58" s="125"/>
      <c r="P58" s="358">
        <f>'BNB-System'!H54</f>
        <v>0</v>
      </c>
      <c r="Q58" s="574"/>
      <c r="R58" s="452"/>
      <c r="W58" s="45"/>
    </row>
    <row r="59" spans="1:23" ht="15" customHeight="1" collapsed="1" thickBot="1">
      <c r="A59" s="123"/>
      <c r="B59" s="57" t="str">
        <f>'BNB-System'!B55</f>
        <v xml:space="preserve"> 3.1.4</v>
      </c>
      <c r="C59" s="58" t="str">
        <f>'BNB-System'!C55</f>
        <v>Akustischer Komfort</v>
      </c>
      <c r="D59" s="202">
        <f>'BNB-System'!D55</f>
        <v>100</v>
      </c>
      <c r="E59" s="444">
        <f>'BNB-System'!G55</f>
        <v>9.7826086956521747E-3</v>
      </c>
      <c r="F59" s="254"/>
      <c r="G59" s="515">
        <f>IF(AND(NOT(ISBLANK(K59)),NOT(ISBLANK(L59))),('Bewertung durch Anwender'!K59),IF(AND(NOT(ISBLANK(J59)),NOT(ISBLANK(I59))),('Bewertung durch Anwender'!I59),(Zielvereinbarung!G59)))</f>
        <v>0</v>
      </c>
      <c r="H59" s="698">
        <f>Zielvereinbarung!G59</f>
        <v>0</v>
      </c>
      <c r="I59" s="684"/>
      <c r="J59" s="688"/>
      <c r="K59" s="688"/>
      <c r="L59" s="688"/>
      <c r="M59" s="804">
        <f>(IF(IF((ISNUMBER(ROUND(M61/(M61+M63+M65)*M60+M63/(M61+M63+M65)*M62+M65/(M61+M63+M65)*M64,1))),ROUND(M61/(M61+M63+M65)*M60+M63/(M61+M63+M65)*M62+M65/(M61+M63+M65)*M64,1),0)&gt;100,100,IF(ISNUMBER(ROUND(M61/(M61+M63+M65)*M60+M63/(M61+M63+M65)*M62+M65/(M61+M63+M65)*M64,1)),ROUND(M61/(M61+M63+M65)*M60+M63/(M61+M63+M65)*M62+M65/(M61+M63+M65)*M64,1),0)))-M66</f>
        <v>0</v>
      </c>
      <c r="N59" s="350">
        <f>(IF(IF((ISNUMBER(ROUND(N61/(N61+N63+N65)*N60+N63/(N61+N63+N65)*N62+N65/(N61+N63+N65)*N64,1))),ROUND(N61/(N61+N63+N65)*N60+N63/(N61+N63+N65)*N62+N65/(N61+N63+N65)*N64,1),0)&gt;100,100,IF(ISNUMBER(ROUND(N61/(N61+N63+N65)*N60+N63/(N61+N63+N65)*N62+N65/(N61+N63+N65)*N64,1)),ROUND(N61/(N61+N63+N65)*N60+N63/(N61+N63+N65)*N62+N65/(N61+N63+N65)*N64,1),0)))-N66</f>
        <v>0</v>
      </c>
      <c r="O59" s="125"/>
      <c r="P59" s="491">
        <f>'BNB-System'!H55</f>
        <v>100</v>
      </c>
      <c r="Q59" s="557">
        <f>IF(ISNUMBER(E59*N59/100),E59*N59/100,0)</f>
        <v>0</v>
      </c>
      <c r="R59" s="432"/>
      <c r="W59" s="45"/>
    </row>
    <row r="60" spans="1:23" ht="15" hidden="1" customHeight="1" outlineLevel="1">
      <c r="A60" s="123"/>
      <c r="B60" s="130"/>
      <c r="C60" s="137" t="str">
        <f>'BNB-System'!C56</f>
        <v>Einzel- und Mehrpersonenbüros bis 100 m²</v>
      </c>
      <c r="D60" s="715">
        <f>'BNB-System'!D56</f>
        <v>100</v>
      </c>
      <c r="E60" s="722"/>
      <c r="F60" s="131"/>
      <c r="G60" s="765">
        <f>IF(AND(NOT(ISBLANK(K60)),NOT(ISBLANK(L60))),('Bewertung durch Anwender'!K60),IF(AND(NOT(ISBLANK(J60)),NOT(ISBLANK(I60))),('Bewertung durch Anwender'!I60),(Zielvereinbarung!G60)))</f>
        <v>0</v>
      </c>
      <c r="H60" s="859">
        <f>Zielvereinbarung!G60</f>
        <v>0</v>
      </c>
      <c r="I60" s="865"/>
      <c r="J60" s="516"/>
      <c r="K60" s="516"/>
      <c r="L60" s="516"/>
      <c r="M60" s="784"/>
      <c r="N60" s="359"/>
      <c r="O60" s="125"/>
      <c r="P60" s="329">
        <f>'BNB-System'!H56</f>
        <v>0</v>
      </c>
      <c r="Q60" s="563"/>
      <c r="R60" s="445"/>
      <c r="W60" s="45"/>
    </row>
    <row r="61" spans="1:23" ht="15" hidden="1" customHeight="1" outlineLevel="1">
      <c r="A61" s="123"/>
      <c r="B61" s="130"/>
      <c r="C61" s="138" t="str">
        <f>'BNB-System'!C57</f>
        <v xml:space="preserve">NF Einzel- und Mehrpersonenbüros bis 100 m² </v>
      </c>
      <c r="D61" s="139">
        <f>'BNB-System'!D57</f>
        <v>0</v>
      </c>
      <c r="E61" s="406"/>
      <c r="F61" s="131"/>
      <c r="G61" s="770">
        <f>IF(AND(NOT(ISBLANK(K61)),NOT(ISBLANK(L61))),('Bewertung durch Anwender'!K61),IF(AND(NOT(ISBLANK(J61)),NOT(ISBLANK(I61))),('Bewertung durch Anwender'!I61),(Zielvereinbarung!G61)))</f>
        <v>0</v>
      </c>
      <c r="H61" s="859">
        <f>Zielvereinbarung!G61</f>
        <v>0</v>
      </c>
      <c r="I61" s="865"/>
      <c r="J61" s="679"/>
      <c r="K61" s="679"/>
      <c r="L61" s="679"/>
      <c r="M61" s="485"/>
      <c r="N61" s="533"/>
      <c r="O61" s="125"/>
      <c r="P61" s="329">
        <f>'BNB-System'!H57</f>
        <v>0</v>
      </c>
      <c r="Q61" s="563"/>
      <c r="R61" s="445"/>
      <c r="W61" s="45"/>
    </row>
    <row r="62" spans="1:23" ht="15" hidden="1" customHeight="1" outlineLevel="1">
      <c r="A62" s="123"/>
      <c r="B62" s="130"/>
      <c r="C62" s="137" t="str">
        <f>'BNB-System'!C58</f>
        <v>Mehrpersonenbüros über 100 m²</v>
      </c>
      <c r="D62" s="715">
        <f>'BNB-System'!D58</f>
        <v>100</v>
      </c>
      <c r="E62" s="722"/>
      <c r="F62" s="131"/>
      <c r="G62" s="765">
        <f>IF(AND(NOT(ISBLANK(K62)),NOT(ISBLANK(L62))),('Bewertung durch Anwender'!K62),IF(AND(NOT(ISBLANK(J62)),NOT(ISBLANK(I62))),('Bewertung durch Anwender'!I62),(Zielvereinbarung!G62)))</f>
        <v>0</v>
      </c>
      <c r="H62" s="859">
        <f>Zielvereinbarung!G62</f>
        <v>0</v>
      </c>
      <c r="I62" s="865"/>
      <c r="J62" s="516"/>
      <c r="K62" s="516"/>
      <c r="L62" s="516"/>
      <c r="M62" s="784"/>
      <c r="N62" s="359"/>
      <c r="O62" s="125"/>
      <c r="P62" s="329">
        <f>'BNB-System'!H58</f>
        <v>0</v>
      </c>
      <c r="Q62" s="563"/>
      <c r="R62" s="445"/>
      <c r="W62" s="45"/>
    </row>
    <row r="63" spans="1:23" ht="15" hidden="1" customHeight="1" outlineLevel="1">
      <c r="A63" s="123"/>
      <c r="B63" s="130"/>
      <c r="C63" s="138" t="str">
        <f>'BNB-System'!C59</f>
        <v>NF Mehrpersonenbüros über 100m²</v>
      </c>
      <c r="D63" s="139">
        <f>'BNB-System'!D59</f>
        <v>0</v>
      </c>
      <c r="E63" s="406"/>
      <c r="F63" s="131"/>
      <c r="G63" s="770">
        <f>IF(AND(NOT(ISBLANK(K63)),NOT(ISBLANK(L63))),('Bewertung durch Anwender'!K63),IF(AND(NOT(ISBLANK(J63)),NOT(ISBLANK(I63))),('Bewertung durch Anwender'!I63),(Zielvereinbarung!G63)))</f>
        <v>0</v>
      </c>
      <c r="H63" s="859">
        <f>Zielvereinbarung!G63</f>
        <v>0</v>
      </c>
      <c r="I63" s="865"/>
      <c r="J63" s="679"/>
      <c r="K63" s="679"/>
      <c r="L63" s="679"/>
      <c r="M63" s="485"/>
      <c r="N63" s="533"/>
      <c r="O63" s="125"/>
      <c r="P63" s="329">
        <f>'BNB-System'!H59</f>
        <v>0</v>
      </c>
      <c r="Q63" s="563"/>
      <c r="R63" s="445"/>
      <c r="W63" s="45"/>
    </row>
    <row r="64" spans="1:23" ht="14.25" hidden="1" customHeight="1" outlineLevel="1">
      <c r="A64" s="123"/>
      <c r="B64" s="130"/>
      <c r="C64" s="137" t="str">
        <f>'BNB-System'!C60</f>
        <v>Weitere Räume über geringere (Gesprächs-)Entfernung (außer Büros)</v>
      </c>
      <c r="D64" s="715">
        <f>'BNB-System'!D60</f>
        <v>100</v>
      </c>
      <c r="E64" s="722"/>
      <c r="F64" s="131"/>
      <c r="G64" s="765">
        <f>IF(AND(NOT(ISBLANK(K64)),NOT(ISBLANK(L64))),('Bewertung durch Anwender'!K64),IF(AND(NOT(ISBLANK(J64)),NOT(ISBLANK(I64))),('Bewertung durch Anwender'!I64),(Zielvereinbarung!G64)))</f>
        <v>0</v>
      </c>
      <c r="H64" s="859">
        <f>Zielvereinbarung!G64</f>
        <v>0</v>
      </c>
      <c r="I64" s="865"/>
      <c r="J64" s="516"/>
      <c r="K64" s="516"/>
      <c r="L64" s="516"/>
      <c r="M64" s="784"/>
      <c r="N64" s="359"/>
      <c r="O64" s="125"/>
      <c r="P64" s="329">
        <f>'BNB-System'!H60</f>
        <v>0</v>
      </c>
      <c r="Q64" s="563"/>
      <c r="R64" s="445"/>
      <c r="W64" s="45"/>
    </row>
    <row r="65" spans="1:23" ht="15" hidden="1" customHeight="1" outlineLevel="1">
      <c r="A65" s="123"/>
      <c r="B65" s="130"/>
      <c r="C65" s="771" t="str">
        <f>'BNB-System'!C61</f>
        <v>NF weiterer Räume</v>
      </c>
      <c r="D65" s="139">
        <f>'BNB-System'!D61</f>
        <v>0</v>
      </c>
      <c r="E65" s="406"/>
      <c r="F65" s="131"/>
      <c r="G65" s="770">
        <f>IF(AND(NOT(ISBLANK(K65)),NOT(ISBLANK(L65))),('Bewertung durch Anwender'!K65),IF(AND(NOT(ISBLANK(J65)),NOT(ISBLANK(I65))),('Bewertung durch Anwender'!I65),(Zielvereinbarung!G65)))</f>
        <v>0</v>
      </c>
      <c r="H65" s="859">
        <f>Zielvereinbarung!G65</f>
        <v>0</v>
      </c>
      <c r="I65" s="865"/>
      <c r="J65" s="679"/>
      <c r="K65" s="679"/>
      <c r="L65" s="679"/>
      <c r="M65" s="485"/>
      <c r="N65" s="533"/>
      <c r="O65" s="125"/>
      <c r="P65" s="329">
        <f>'BNB-System'!H61</f>
        <v>0</v>
      </c>
      <c r="Q65" s="563"/>
      <c r="R65" s="445"/>
      <c r="W65" s="45"/>
    </row>
    <row r="66" spans="1:23" ht="15" hidden="1" customHeight="1" outlineLevel="1" thickBot="1">
      <c r="A66" s="123"/>
      <c r="B66" s="133"/>
      <c r="C66" s="393" t="str">
        <f>'BNB-System'!C62</f>
        <v>Punktabzug</v>
      </c>
      <c r="D66" s="714">
        <f>'BNB-System'!D62</f>
        <v>0</v>
      </c>
      <c r="E66" s="407"/>
      <c r="F66" s="134"/>
      <c r="G66" s="765">
        <f>IF(AND(NOT(ISBLANK(K66)),NOT(ISBLANK(L66))),('Bewertung durch Anwender'!K66),IF(AND(NOT(ISBLANK(J66)),NOT(ISBLANK(I66))),('Bewertung durch Anwender'!I66),(Zielvereinbarung!G66)))</f>
        <v>0</v>
      </c>
      <c r="H66" s="861">
        <f>Zielvereinbarung!G66</f>
        <v>0</v>
      </c>
      <c r="I66" s="866"/>
      <c r="J66" s="682"/>
      <c r="K66" s="682"/>
      <c r="L66" s="682"/>
      <c r="M66" s="782"/>
      <c r="N66" s="349"/>
      <c r="O66" s="125"/>
      <c r="P66" s="329">
        <f>'BNB-System'!H62</f>
        <v>0</v>
      </c>
      <c r="Q66" s="563"/>
      <c r="R66" s="445"/>
      <c r="W66" s="45"/>
    </row>
    <row r="67" spans="1:23" ht="15" customHeight="1" collapsed="1" thickBot="1">
      <c r="A67" s="123"/>
      <c r="B67" s="57" t="str">
        <f>'BNB-System'!B63</f>
        <v xml:space="preserve"> 3.1.5</v>
      </c>
      <c r="C67" s="58" t="str">
        <f>'BNB-System'!C63</f>
        <v>Visueller Komfort</v>
      </c>
      <c r="D67" s="202">
        <f>'BNB-System'!D63</f>
        <v>100</v>
      </c>
      <c r="E67" s="403">
        <f>'BNB-System'!G63</f>
        <v>2.9347826086956522E-2</v>
      </c>
      <c r="F67" s="254"/>
      <c r="G67" s="515">
        <f>IF(AND(NOT(ISBLANK(K67)),NOT(ISBLANK(L67))),('Bewertung durch Anwender'!K67),IF(AND(NOT(ISBLANK(J67)),NOT(ISBLANK(I67))),('Bewertung durch Anwender'!I67),(Zielvereinbarung!G67)))</f>
        <v>0</v>
      </c>
      <c r="H67" s="698">
        <f>Zielvereinbarung!G67</f>
        <v>0</v>
      </c>
      <c r="I67" s="684"/>
      <c r="J67" s="687"/>
      <c r="K67" s="687"/>
      <c r="L67" s="687"/>
      <c r="M67" s="778">
        <f>SUM(M68:M74)</f>
        <v>0</v>
      </c>
      <c r="N67" s="779">
        <f>SUM(N68:N74)</f>
        <v>0</v>
      </c>
      <c r="O67" s="125"/>
      <c r="P67" s="491">
        <f>'BNB-System'!H63</f>
        <v>300</v>
      </c>
      <c r="Q67" s="557">
        <f>IF(ISNUMBER(E67*N67/100),E67*N67/100,0)</f>
        <v>0</v>
      </c>
      <c r="R67" s="432"/>
      <c r="W67" s="45"/>
    </row>
    <row r="68" spans="1:23" ht="15" hidden="1" customHeight="1" outlineLevel="1">
      <c r="A68" s="123"/>
      <c r="B68" s="391"/>
      <c r="C68" s="63" t="str">
        <f>'BNB-System'!C64</f>
        <v>Tageslichtverfügbarkeit Gesamtgebäude</v>
      </c>
      <c r="D68" s="714">
        <f>'BNB-System'!D64</f>
        <v>15</v>
      </c>
      <c r="E68" s="722"/>
      <c r="F68" s="131"/>
      <c r="G68" s="764">
        <f>IF(AND(NOT(ISBLANK(K68)),NOT(ISBLANK(L68))),('Bewertung durch Anwender'!K68),IF(AND(NOT(ISBLANK(J68)),NOT(ISBLANK(I68))),('Bewertung durch Anwender'!I68),(Zielvereinbarung!G68)))</f>
        <v>0</v>
      </c>
      <c r="H68" s="859">
        <f>Zielvereinbarung!G68</f>
        <v>0</v>
      </c>
      <c r="I68" s="862"/>
      <c r="J68" s="516"/>
      <c r="K68" s="516"/>
      <c r="L68" s="516"/>
      <c r="M68" s="781"/>
      <c r="N68" s="349"/>
      <c r="O68" s="125"/>
      <c r="P68" s="329">
        <f>'BNB-System'!H64</f>
        <v>0</v>
      </c>
      <c r="Q68" s="563"/>
      <c r="R68" s="452"/>
      <c r="W68" s="45"/>
    </row>
    <row r="69" spans="1:23" ht="15" hidden="1" customHeight="1" outlineLevel="1">
      <c r="A69" s="123"/>
      <c r="B69" s="391"/>
      <c r="C69" s="63" t="str">
        <f>'BNB-System'!C65</f>
        <v>Tageslichtverfügbarkeit ständige Arbeitsplätze</v>
      </c>
      <c r="D69" s="714">
        <f>'BNB-System'!D65</f>
        <v>15</v>
      </c>
      <c r="E69" s="722"/>
      <c r="F69" s="131"/>
      <c r="G69" s="764">
        <f>IF(AND(NOT(ISBLANK(K69)),NOT(ISBLANK(L69))),('Bewertung durch Anwender'!K69),IF(AND(NOT(ISBLANK(J69)),NOT(ISBLANK(I69))),('Bewertung durch Anwender'!I69),(Zielvereinbarung!G69)))</f>
        <v>0</v>
      </c>
      <c r="H69" s="859">
        <f>Zielvereinbarung!G69</f>
        <v>0</v>
      </c>
      <c r="I69" s="862"/>
      <c r="J69" s="516"/>
      <c r="K69" s="516"/>
      <c r="L69" s="516"/>
      <c r="M69" s="781"/>
      <c r="N69" s="349"/>
      <c r="O69" s="125"/>
      <c r="P69" s="329">
        <f>'BNB-System'!H65</f>
        <v>0</v>
      </c>
      <c r="Q69" s="563"/>
      <c r="R69" s="452"/>
      <c r="W69" s="45"/>
    </row>
    <row r="70" spans="1:23" ht="15" hidden="1" customHeight="1" outlineLevel="1">
      <c r="A70" s="123"/>
      <c r="B70" s="391"/>
      <c r="C70" s="63" t="str">
        <f>'BNB-System'!C66</f>
        <v>Nachweis der Sichtverbindung nach außen</v>
      </c>
      <c r="D70" s="714">
        <f>'BNB-System'!D66</f>
        <v>15</v>
      </c>
      <c r="E70" s="722"/>
      <c r="F70" s="131"/>
      <c r="G70" s="764">
        <f>IF(AND(NOT(ISBLANK(K70)),NOT(ISBLANK(L70))),('Bewertung durch Anwender'!K70),IF(AND(NOT(ISBLANK(J70)),NOT(ISBLANK(I70))),('Bewertung durch Anwender'!I70),(Zielvereinbarung!G70)))</f>
        <v>0</v>
      </c>
      <c r="H70" s="859">
        <f>Zielvereinbarung!G70</f>
        <v>0</v>
      </c>
      <c r="I70" s="862"/>
      <c r="J70" s="516"/>
      <c r="K70" s="516"/>
      <c r="L70" s="516"/>
      <c r="M70" s="781"/>
      <c r="N70" s="349"/>
      <c r="O70" s="125"/>
      <c r="P70" s="329">
        <f>'BNB-System'!H66</f>
        <v>0</v>
      </c>
      <c r="Q70" s="563"/>
      <c r="R70" s="452"/>
      <c r="W70" s="45"/>
    </row>
    <row r="71" spans="1:23" ht="15" hidden="1" customHeight="1" outlineLevel="1">
      <c r="A71" s="123"/>
      <c r="B71" s="391"/>
      <c r="C71" s="63" t="str">
        <f>'BNB-System'!C67</f>
        <v>Blendfreiheit Tageslicht</v>
      </c>
      <c r="D71" s="714">
        <f>'BNB-System'!D67</f>
        <v>15</v>
      </c>
      <c r="E71" s="722"/>
      <c r="F71" s="131"/>
      <c r="G71" s="764">
        <f>IF(AND(NOT(ISBLANK(K71)),NOT(ISBLANK(L71))),('Bewertung durch Anwender'!K71),IF(AND(NOT(ISBLANK(J71)),NOT(ISBLANK(I71))),('Bewertung durch Anwender'!I71),(Zielvereinbarung!G71)))</f>
        <v>0</v>
      </c>
      <c r="H71" s="859">
        <f>Zielvereinbarung!G71</f>
        <v>0</v>
      </c>
      <c r="I71" s="862"/>
      <c r="J71" s="516"/>
      <c r="K71" s="516"/>
      <c r="L71" s="516"/>
      <c r="M71" s="781"/>
      <c r="N71" s="349"/>
      <c r="O71" s="125"/>
      <c r="P71" s="329">
        <f>'BNB-System'!H67</f>
        <v>0</v>
      </c>
      <c r="Q71" s="563"/>
      <c r="R71" s="452"/>
      <c r="W71" s="45"/>
    </row>
    <row r="72" spans="1:23" ht="15" hidden="1" customHeight="1" outlineLevel="1">
      <c r="A72" s="123"/>
      <c r="B72" s="391"/>
      <c r="C72" s="63" t="str">
        <f>'BNB-System'!C68</f>
        <v>Blendfreiheit  Kunstlicht</v>
      </c>
      <c r="D72" s="714">
        <f>'BNB-System'!D68</f>
        <v>10</v>
      </c>
      <c r="E72" s="722"/>
      <c r="F72" s="131"/>
      <c r="G72" s="764">
        <f>IF(AND(NOT(ISBLANK(K72)),NOT(ISBLANK(L72))),('Bewertung durch Anwender'!K72),IF(AND(NOT(ISBLANK(J72)),NOT(ISBLANK(I72))),('Bewertung durch Anwender'!I72),(Zielvereinbarung!G72)))</f>
        <v>0</v>
      </c>
      <c r="H72" s="859">
        <f>Zielvereinbarung!G72</f>
        <v>0</v>
      </c>
      <c r="I72" s="862"/>
      <c r="J72" s="516"/>
      <c r="K72" s="516"/>
      <c r="L72" s="516"/>
      <c r="M72" s="781"/>
      <c r="N72" s="349"/>
      <c r="O72" s="125"/>
      <c r="P72" s="329">
        <f>'BNB-System'!H68</f>
        <v>0</v>
      </c>
      <c r="Q72" s="563"/>
      <c r="R72" s="452"/>
      <c r="W72" s="45"/>
    </row>
    <row r="73" spans="1:23" ht="15" hidden="1" customHeight="1" outlineLevel="1">
      <c r="A73" s="123"/>
      <c r="B73" s="391"/>
      <c r="C73" s="63" t="str">
        <f>'BNB-System'!C69</f>
        <v>Lichtverteilung</v>
      </c>
      <c r="D73" s="714">
        <f>'BNB-System'!D69</f>
        <v>15</v>
      </c>
      <c r="E73" s="722"/>
      <c r="F73" s="131"/>
      <c r="G73" s="764">
        <f>IF(AND(NOT(ISBLANK(K73)),NOT(ISBLANK(L73))),('Bewertung durch Anwender'!K73),IF(AND(NOT(ISBLANK(J73)),NOT(ISBLANK(I73))),('Bewertung durch Anwender'!I73),(Zielvereinbarung!G73)))</f>
        <v>0</v>
      </c>
      <c r="H73" s="859">
        <f>Zielvereinbarung!G73</f>
        <v>0</v>
      </c>
      <c r="I73" s="862"/>
      <c r="J73" s="516"/>
      <c r="K73" s="516"/>
      <c r="L73" s="516"/>
      <c r="M73" s="781"/>
      <c r="N73" s="349"/>
      <c r="O73" s="125"/>
      <c r="P73" s="329">
        <f>'BNB-System'!H69</f>
        <v>0</v>
      </c>
      <c r="Q73" s="563"/>
      <c r="R73" s="452"/>
      <c r="W73" s="45"/>
    </row>
    <row r="74" spans="1:23" ht="15" hidden="1" customHeight="1" outlineLevel="1" thickBot="1">
      <c r="A74" s="123"/>
      <c r="B74" s="65"/>
      <c r="C74" s="66" t="str">
        <f>'BNB-System'!C70</f>
        <v>Farbwiedergabe</v>
      </c>
      <c r="D74" s="714">
        <f>'BNB-System'!D70</f>
        <v>15</v>
      </c>
      <c r="E74" s="723"/>
      <c r="F74" s="134"/>
      <c r="G74" s="765">
        <f>IF(AND(NOT(ISBLANK(K74)),NOT(ISBLANK(L74))),('Bewertung durch Anwender'!K74),IF(AND(NOT(ISBLANK(J74)),NOT(ISBLANK(I74))),('Bewertung durch Anwender'!I74),(Zielvereinbarung!G74)))</f>
        <v>0</v>
      </c>
      <c r="H74" s="861">
        <f>Zielvereinbarung!G74</f>
        <v>0</v>
      </c>
      <c r="I74" s="864"/>
      <c r="J74" s="517"/>
      <c r="K74" s="517"/>
      <c r="L74" s="517"/>
      <c r="M74" s="782"/>
      <c r="N74" s="349"/>
      <c r="O74" s="125"/>
      <c r="P74" s="329">
        <f>'BNB-System'!H70</f>
        <v>0</v>
      </c>
      <c r="Q74" s="563"/>
      <c r="R74" s="452"/>
      <c r="W74" s="45"/>
    </row>
    <row r="75" spans="1:23" ht="15" customHeight="1" collapsed="1" thickBot="1">
      <c r="A75" s="123"/>
      <c r="B75" s="57" t="str">
        <f>'BNB-System'!B71</f>
        <v xml:space="preserve"> 3.1.6</v>
      </c>
      <c r="C75" s="58" t="str">
        <f>'BNB-System'!C71</f>
        <v>Einflussnahmemöglichkeiten durch Nutzer</v>
      </c>
      <c r="D75" s="202">
        <f>'BNB-System'!D71</f>
        <v>100</v>
      </c>
      <c r="E75" s="403">
        <f>'BNB-System'!G71</f>
        <v>1.9565217391304349E-2</v>
      </c>
      <c r="F75" s="254"/>
      <c r="G75" s="515">
        <f>IF(AND(NOT(ISBLANK(K75)),NOT(ISBLANK(L75))),('Bewertung durch Anwender'!K75),IF(AND(NOT(ISBLANK(J75)),NOT(ISBLANK(I75))),('Bewertung durch Anwender'!I75),(Zielvereinbarung!G75)))</f>
        <v>0</v>
      </c>
      <c r="H75" s="698">
        <f>Zielvereinbarung!G75</f>
        <v>0</v>
      </c>
      <c r="I75" s="684"/>
      <c r="J75" s="687"/>
      <c r="K75" s="687"/>
      <c r="L75" s="687"/>
      <c r="M75" s="778">
        <f>SUM(M76:M83)</f>
        <v>0</v>
      </c>
      <c r="N75" s="779">
        <f>SUM(N76:N83)</f>
        <v>0</v>
      </c>
      <c r="O75" s="125"/>
      <c r="P75" s="491">
        <f>'BNB-System'!H71</f>
        <v>200</v>
      </c>
      <c r="Q75" s="557">
        <f>IF(ISNUMBER(E75*N75/100),E75*N75/100,0)</f>
        <v>0</v>
      </c>
      <c r="R75" s="432"/>
      <c r="W75" s="45"/>
    </row>
    <row r="76" spans="1:23" ht="15" hidden="1" customHeight="1" outlineLevel="1">
      <c r="A76" s="123"/>
      <c r="B76" s="391"/>
      <c r="C76" s="63" t="str">
        <f>'BNB-System'!C72</f>
        <v>Lüftung</v>
      </c>
      <c r="D76" s="714">
        <f>'BNB-System'!D72</f>
        <v>10</v>
      </c>
      <c r="E76" s="722"/>
      <c r="F76" s="131"/>
      <c r="G76" s="764">
        <f>IF(AND(NOT(ISBLANK(K76)),NOT(ISBLANK(L76))),('Bewertung durch Anwender'!K76),IF(AND(NOT(ISBLANK(J76)),NOT(ISBLANK(I76))),('Bewertung durch Anwender'!I76),(Zielvereinbarung!G76)))</f>
        <v>0</v>
      </c>
      <c r="H76" s="859">
        <f>Zielvereinbarung!G76</f>
        <v>0</v>
      </c>
      <c r="I76" s="862"/>
      <c r="J76" s="516"/>
      <c r="K76" s="516"/>
      <c r="L76" s="516"/>
      <c r="M76" s="781"/>
      <c r="N76" s="349"/>
      <c r="O76" s="125"/>
      <c r="P76" s="329">
        <f>'BNB-System'!H72</f>
        <v>0</v>
      </c>
      <c r="Q76" s="563"/>
      <c r="R76" s="452"/>
      <c r="W76" s="45"/>
    </row>
    <row r="77" spans="1:23" ht="15" hidden="1" customHeight="1" outlineLevel="1">
      <c r="A77" s="123"/>
      <c r="B77" s="391"/>
      <c r="C77" s="63" t="str">
        <f>'BNB-System'!C73</f>
        <v>Sonnenschutz</v>
      </c>
      <c r="D77" s="714">
        <f>'BNB-System'!D73</f>
        <v>10</v>
      </c>
      <c r="E77" s="722"/>
      <c r="F77" s="131"/>
      <c r="G77" s="764">
        <f>IF(AND(NOT(ISBLANK(K77)),NOT(ISBLANK(L77))),('Bewertung durch Anwender'!K77),IF(AND(NOT(ISBLANK(J77)),NOT(ISBLANK(I77))),('Bewertung durch Anwender'!I77),(Zielvereinbarung!G77)))</f>
        <v>0</v>
      </c>
      <c r="H77" s="859">
        <f>Zielvereinbarung!G77</f>
        <v>0</v>
      </c>
      <c r="I77" s="862"/>
      <c r="J77" s="516"/>
      <c r="K77" s="516"/>
      <c r="L77" s="516"/>
      <c r="M77" s="781"/>
      <c r="N77" s="349"/>
      <c r="O77" s="125"/>
      <c r="P77" s="329">
        <f>'BNB-System'!H73</f>
        <v>0</v>
      </c>
      <c r="Q77" s="563"/>
      <c r="R77" s="452"/>
      <c r="W77" s="45"/>
    </row>
    <row r="78" spans="1:23" ht="15" hidden="1" customHeight="1" outlineLevel="1">
      <c r="A78" s="123"/>
      <c r="B78" s="391"/>
      <c r="C78" s="63" t="str">
        <f>'BNB-System'!C74</f>
        <v>Blendschutz</v>
      </c>
      <c r="D78" s="714">
        <f>'BNB-System'!D74</f>
        <v>10</v>
      </c>
      <c r="E78" s="722"/>
      <c r="F78" s="131"/>
      <c r="G78" s="764">
        <f>IF(AND(NOT(ISBLANK(K78)),NOT(ISBLANK(L78))),('Bewertung durch Anwender'!K78),IF(AND(NOT(ISBLANK(J78)),NOT(ISBLANK(I78))),('Bewertung durch Anwender'!I78),(Zielvereinbarung!G78)))</f>
        <v>0</v>
      </c>
      <c r="H78" s="859">
        <f>Zielvereinbarung!G78</f>
        <v>0</v>
      </c>
      <c r="I78" s="862"/>
      <c r="J78" s="516"/>
      <c r="K78" s="516"/>
      <c r="L78" s="516"/>
      <c r="M78" s="781"/>
      <c r="N78" s="349"/>
      <c r="O78" s="125"/>
      <c r="P78" s="329">
        <f>'BNB-System'!H74</f>
        <v>0</v>
      </c>
      <c r="Q78" s="563"/>
      <c r="R78" s="452"/>
      <c r="W78" s="45"/>
    </row>
    <row r="79" spans="1:23" ht="15" hidden="1" customHeight="1" outlineLevel="1">
      <c r="A79" s="123"/>
      <c r="B79" s="391"/>
      <c r="C79" s="63" t="str">
        <f>'BNB-System'!C75</f>
        <v>Temperaturen während der Heizperiode</v>
      </c>
      <c r="D79" s="714">
        <f>'BNB-System'!D75</f>
        <v>10</v>
      </c>
      <c r="E79" s="722"/>
      <c r="F79" s="131"/>
      <c r="G79" s="764">
        <f>IF(AND(NOT(ISBLANK(K79)),NOT(ISBLANK(L79))),('Bewertung durch Anwender'!K79),IF(AND(NOT(ISBLANK(J79)),NOT(ISBLANK(I79))),('Bewertung durch Anwender'!I79),(Zielvereinbarung!G79)))</f>
        <v>0</v>
      </c>
      <c r="H79" s="859">
        <f>Zielvereinbarung!G79</f>
        <v>0</v>
      </c>
      <c r="I79" s="862"/>
      <c r="J79" s="516"/>
      <c r="K79" s="516"/>
      <c r="L79" s="516"/>
      <c r="M79" s="781"/>
      <c r="N79" s="349"/>
      <c r="O79" s="125"/>
      <c r="P79" s="329">
        <f>'BNB-System'!H75</f>
        <v>0</v>
      </c>
      <c r="Q79" s="563"/>
      <c r="R79" s="452"/>
      <c r="W79" s="45"/>
    </row>
    <row r="80" spans="1:23" ht="15" hidden="1" customHeight="1" outlineLevel="1">
      <c r="A80" s="123"/>
      <c r="B80" s="391"/>
      <c r="C80" s="63" t="str">
        <f>'BNB-System'!C76</f>
        <v>Temperaturen außerhalb der Heizperiode</v>
      </c>
      <c r="D80" s="714">
        <f>'BNB-System'!D76</f>
        <v>15</v>
      </c>
      <c r="E80" s="722"/>
      <c r="F80" s="131"/>
      <c r="G80" s="764">
        <f>IF(AND(NOT(ISBLANK(K80)),NOT(ISBLANK(L80))),('Bewertung durch Anwender'!K80),IF(AND(NOT(ISBLANK(J80)),NOT(ISBLANK(I80))),('Bewertung durch Anwender'!I80),(Zielvereinbarung!G80)))</f>
        <v>0</v>
      </c>
      <c r="H80" s="859">
        <f>Zielvereinbarung!G80</f>
        <v>0</v>
      </c>
      <c r="I80" s="862"/>
      <c r="J80" s="516"/>
      <c r="K80" s="516"/>
      <c r="L80" s="516"/>
      <c r="M80" s="781"/>
      <c r="N80" s="349"/>
      <c r="O80" s="125"/>
      <c r="P80" s="329">
        <f>'BNB-System'!H76</f>
        <v>0</v>
      </c>
      <c r="Q80" s="563"/>
      <c r="R80" s="452"/>
      <c r="W80" s="45"/>
    </row>
    <row r="81" spans="1:23" ht="15" hidden="1" customHeight="1" outlineLevel="1">
      <c r="A81" s="123"/>
      <c r="B81" s="391"/>
      <c r="C81" s="63" t="str">
        <f>'BNB-System'!C77</f>
        <v>Steuerung von Tageslicht</v>
      </c>
      <c r="D81" s="714">
        <f>'BNB-System'!D77</f>
        <v>15</v>
      </c>
      <c r="E81" s="722"/>
      <c r="F81" s="131"/>
      <c r="G81" s="764">
        <f>IF(AND(NOT(ISBLANK(K81)),NOT(ISBLANK(L81))),('Bewertung durch Anwender'!K81),IF(AND(NOT(ISBLANK(J81)),NOT(ISBLANK(I81))),('Bewertung durch Anwender'!I81),(Zielvereinbarung!G81)))</f>
        <v>0</v>
      </c>
      <c r="H81" s="859">
        <f>Zielvereinbarung!G81</f>
        <v>0</v>
      </c>
      <c r="I81" s="862"/>
      <c r="J81" s="516"/>
      <c r="K81" s="516"/>
      <c r="L81" s="516"/>
      <c r="M81" s="781"/>
      <c r="N81" s="349"/>
      <c r="O81" s="125"/>
      <c r="P81" s="329">
        <f>'BNB-System'!H77</f>
        <v>0</v>
      </c>
      <c r="Q81" s="563"/>
      <c r="R81" s="452"/>
      <c r="W81" s="45"/>
    </row>
    <row r="82" spans="1:23" ht="15" hidden="1" customHeight="1" outlineLevel="1">
      <c r="A82" s="123"/>
      <c r="B82" s="391"/>
      <c r="C82" s="63" t="str">
        <f>'BNB-System'!C78</f>
        <v>Steuerung von  Kunstlicht</v>
      </c>
      <c r="D82" s="714">
        <f>'BNB-System'!D78</f>
        <v>15</v>
      </c>
      <c r="E82" s="722"/>
      <c r="F82" s="131"/>
      <c r="G82" s="764">
        <f>IF(AND(NOT(ISBLANK(K82)),NOT(ISBLANK(L82))),('Bewertung durch Anwender'!K82),IF(AND(NOT(ISBLANK(J82)),NOT(ISBLANK(I82))),('Bewertung durch Anwender'!I82),(Zielvereinbarung!G82)))</f>
        <v>0</v>
      </c>
      <c r="H82" s="859">
        <f>Zielvereinbarung!G82</f>
        <v>0</v>
      </c>
      <c r="I82" s="862"/>
      <c r="J82" s="516"/>
      <c r="K82" s="516"/>
      <c r="L82" s="516"/>
      <c r="M82" s="781"/>
      <c r="N82" s="349"/>
      <c r="O82" s="125"/>
      <c r="P82" s="329">
        <f>'BNB-System'!H78</f>
        <v>0</v>
      </c>
      <c r="Q82" s="563"/>
      <c r="R82" s="452"/>
      <c r="W82" s="45"/>
    </row>
    <row r="83" spans="1:23" ht="15" hidden="1" customHeight="1" outlineLevel="1" thickBot="1">
      <c r="A83" s="123"/>
      <c r="B83" s="65"/>
      <c r="C83" s="66" t="str">
        <f>'BNB-System'!C79</f>
        <v>Bedienfreundlichkeit</v>
      </c>
      <c r="D83" s="714">
        <f>'BNB-System'!D79</f>
        <v>15</v>
      </c>
      <c r="E83" s="723"/>
      <c r="F83" s="134"/>
      <c r="G83" s="765">
        <f>IF(AND(NOT(ISBLANK(K83)),NOT(ISBLANK(L83))),('Bewertung durch Anwender'!K83),IF(AND(NOT(ISBLANK(J83)),NOT(ISBLANK(I83))),('Bewertung durch Anwender'!I83),(Zielvereinbarung!G83)))</f>
        <v>0</v>
      </c>
      <c r="H83" s="861">
        <f>Zielvereinbarung!G83</f>
        <v>0</v>
      </c>
      <c r="I83" s="864"/>
      <c r="J83" s="517"/>
      <c r="K83" s="517"/>
      <c r="L83" s="517"/>
      <c r="M83" s="782"/>
      <c r="N83" s="349"/>
      <c r="O83" s="125"/>
      <c r="P83" s="329">
        <f>'BNB-System'!H79</f>
        <v>0</v>
      </c>
      <c r="Q83" s="563"/>
      <c r="R83" s="452"/>
      <c r="W83" s="45"/>
    </row>
    <row r="84" spans="1:23" ht="15" customHeight="1" collapsed="1" thickBot="1">
      <c r="A84" s="123"/>
      <c r="B84" s="57" t="str">
        <f>'BNB-System'!B80</f>
        <v xml:space="preserve"> 3.1.7</v>
      </c>
      <c r="C84" s="58" t="str">
        <f>'BNB-System'!C80</f>
        <v>Aufenthaltsqualitäten</v>
      </c>
      <c r="D84" s="202">
        <f>'BNB-System'!D80</f>
        <v>100</v>
      </c>
      <c r="E84" s="403">
        <f>'BNB-System'!G80</f>
        <v>9.7826086956521747E-3</v>
      </c>
      <c r="F84" s="254"/>
      <c r="G84" s="515">
        <f>IF(AND(NOT(ISBLANK(K84)),NOT(ISBLANK(L84))),('Bewertung durch Anwender'!K84),IF(AND(NOT(ISBLANK(J84)),NOT(ISBLANK(I84))),('Bewertung durch Anwender'!I84),(Zielvereinbarung!G84)))</f>
        <v>0</v>
      </c>
      <c r="H84" s="698">
        <f>Zielvereinbarung!G84</f>
        <v>0</v>
      </c>
      <c r="I84" s="684"/>
      <c r="J84" s="687"/>
      <c r="K84" s="687"/>
      <c r="L84" s="687"/>
      <c r="M84" s="778">
        <f>SUM(M85:M97)</f>
        <v>0</v>
      </c>
      <c r="N84" s="779">
        <f>SUM(N85:N97)</f>
        <v>0</v>
      </c>
      <c r="O84" s="125"/>
      <c r="P84" s="491">
        <f>'BNB-System'!H80</f>
        <v>100</v>
      </c>
      <c r="Q84" s="557">
        <f>IF(ISNUMBER(E84*N84/100),E84*N84/100,0)</f>
        <v>0</v>
      </c>
      <c r="R84" s="432"/>
      <c r="W84" s="45"/>
    </row>
    <row r="85" spans="1:23" ht="15" hidden="1" customHeight="1" outlineLevel="1">
      <c r="A85" s="123"/>
      <c r="B85" s="130"/>
      <c r="C85" s="63" t="str">
        <f>'BNB-System'!C81</f>
        <v>Anzahl der Aufenthaltsbereiche im Gebäude</v>
      </c>
      <c r="D85" s="714">
        <f>'BNB-System'!D81</f>
        <v>10</v>
      </c>
      <c r="E85" s="722"/>
      <c r="F85" s="255"/>
      <c r="G85" s="764">
        <f>IF(AND(NOT(ISBLANK(K85)),NOT(ISBLANK(L85))),('Bewertung durch Anwender'!K85),IF(AND(NOT(ISBLANK(J85)),NOT(ISBLANK(I85))),('Bewertung durch Anwender'!I85),(Zielvereinbarung!G85)))</f>
        <v>0</v>
      </c>
      <c r="H85" s="859">
        <f>Zielvereinbarung!G85</f>
        <v>0</v>
      </c>
      <c r="I85" s="865"/>
      <c r="J85" s="516"/>
      <c r="K85" s="516"/>
      <c r="L85" s="516"/>
      <c r="M85" s="781"/>
      <c r="N85" s="349"/>
      <c r="O85" s="125"/>
      <c r="P85" s="329">
        <f>'BNB-System'!H81</f>
        <v>0</v>
      </c>
      <c r="Q85" s="563"/>
      <c r="R85" s="445"/>
      <c r="W85" s="45"/>
    </row>
    <row r="86" spans="1:23" ht="15" hidden="1" customHeight="1" outlineLevel="1">
      <c r="A86" s="123"/>
      <c r="B86" s="130"/>
      <c r="C86" s="63" t="str">
        <f>'BNB-System'!C82</f>
        <v>Anzahl der Aufenthaltsbereiche im Außenraum</v>
      </c>
      <c r="D86" s="714">
        <f>'BNB-System'!D82</f>
        <v>10</v>
      </c>
      <c r="E86" s="722"/>
      <c r="F86" s="131"/>
      <c r="G86" s="764">
        <f>IF(AND(NOT(ISBLANK(K86)),NOT(ISBLANK(L86))),('Bewertung durch Anwender'!K86),IF(AND(NOT(ISBLANK(J86)),NOT(ISBLANK(I86))),('Bewertung durch Anwender'!I86),(Zielvereinbarung!G86)))</f>
        <v>0</v>
      </c>
      <c r="H86" s="859">
        <f>Zielvereinbarung!G86</f>
        <v>0</v>
      </c>
      <c r="I86" s="865"/>
      <c r="J86" s="516"/>
      <c r="K86" s="516"/>
      <c r="L86" s="516"/>
      <c r="M86" s="781"/>
      <c r="N86" s="349"/>
      <c r="O86" s="125"/>
      <c r="P86" s="329">
        <f>'BNB-System'!H82</f>
        <v>0</v>
      </c>
      <c r="Q86" s="563"/>
      <c r="R86" s="445"/>
      <c r="W86" s="45"/>
    </row>
    <row r="87" spans="1:23" ht="15" hidden="1" customHeight="1" outlineLevel="1">
      <c r="A87" s="123"/>
      <c r="B87" s="130"/>
      <c r="C87" s="63" t="str">
        <f>'BNB-System'!C83</f>
        <v>Anzahl der Sitzmöglichkeiten in diesen Bereichen</v>
      </c>
      <c r="D87" s="714">
        <f>'BNB-System'!D83</f>
        <v>40</v>
      </c>
      <c r="E87" s="722"/>
      <c r="F87" s="131"/>
      <c r="G87" s="764">
        <f>IF(AND(NOT(ISBLANK(K87)),NOT(ISBLANK(L87))),('Bewertung durch Anwender'!K87),IF(AND(NOT(ISBLANK(J87)),NOT(ISBLANK(I87))),('Bewertung durch Anwender'!I87),(Zielvereinbarung!G87)))</f>
        <v>0</v>
      </c>
      <c r="H87" s="859">
        <f>Zielvereinbarung!G87</f>
        <v>0</v>
      </c>
      <c r="I87" s="865"/>
      <c r="J87" s="516"/>
      <c r="K87" s="516"/>
      <c r="L87" s="516"/>
      <c r="M87" s="781"/>
      <c r="N87" s="349"/>
      <c r="O87" s="125"/>
      <c r="P87" s="329">
        <f>'BNB-System'!H83</f>
        <v>0</v>
      </c>
      <c r="Q87" s="563"/>
      <c r="R87" s="445"/>
      <c r="W87" s="45"/>
    </row>
    <row r="88" spans="1:23" ht="24" hidden="1" outlineLevel="1">
      <c r="A88" s="123"/>
      <c r="B88" s="130"/>
      <c r="C88" s="63" t="str">
        <f>'BNB-System'!C84</f>
        <v>uneingeschränkte Nutzbarkeit der Erschließungsflächen als Aufenthaltsflächen</v>
      </c>
      <c r="D88" s="714">
        <f>'BNB-System'!D84</f>
        <v>10</v>
      </c>
      <c r="E88" s="722"/>
      <c r="F88" s="131"/>
      <c r="G88" s="764">
        <f>IF(AND(NOT(ISBLANK(K88)),NOT(ISBLANK(L88))),('Bewertung durch Anwender'!K88),IF(AND(NOT(ISBLANK(J88)),NOT(ISBLANK(I88))),('Bewertung durch Anwender'!I88),(Zielvereinbarung!G88)))</f>
        <v>0</v>
      </c>
      <c r="H88" s="859">
        <f>Zielvereinbarung!G88</f>
        <v>0</v>
      </c>
      <c r="I88" s="865"/>
      <c r="J88" s="516"/>
      <c r="K88" s="516"/>
      <c r="L88" s="516"/>
      <c r="M88" s="781"/>
      <c r="N88" s="349"/>
      <c r="O88" s="125"/>
      <c r="P88" s="329">
        <f>'BNB-System'!H84</f>
        <v>0</v>
      </c>
      <c r="Q88" s="563"/>
      <c r="R88" s="445"/>
      <c r="W88" s="45"/>
    </row>
    <row r="89" spans="1:23" hidden="1" outlineLevel="1">
      <c r="A89" s="123"/>
      <c r="B89" s="130"/>
      <c r="C89" s="63" t="str">
        <f>'BNB-System'!C85</f>
        <v>Sichtbeziehungen</v>
      </c>
      <c r="D89" s="714">
        <f>'BNB-System'!D85</f>
        <v>10</v>
      </c>
      <c r="E89" s="722"/>
      <c r="F89" s="131"/>
      <c r="G89" s="764">
        <f>IF(AND(NOT(ISBLANK(K89)),NOT(ISBLANK(L89))),('Bewertung durch Anwender'!K89),IF(AND(NOT(ISBLANK(J89)),NOT(ISBLANK(I89))),('Bewertung durch Anwender'!I89),(Zielvereinbarung!G89)))</f>
        <v>0</v>
      </c>
      <c r="H89" s="859">
        <f>Zielvereinbarung!G89</f>
        <v>0</v>
      </c>
      <c r="I89" s="865"/>
      <c r="J89" s="516"/>
      <c r="K89" s="516"/>
      <c r="L89" s="516"/>
      <c r="M89" s="781"/>
      <c r="N89" s="349"/>
      <c r="O89" s="125"/>
      <c r="P89" s="329">
        <f>'BNB-System'!H85</f>
        <v>0</v>
      </c>
      <c r="Q89" s="563"/>
      <c r="R89" s="445"/>
      <c r="W89" s="45"/>
    </row>
    <row r="90" spans="1:23" hidden="1" outlineLevel="1">
      <c r="B90" s="130"/>
      <c r="C90" s="63" t="str">
        <f>'BNB-System'!C86</f>
        <v>Außenbezug</v>
      </c>
      <c r="D90" s="714">
        <f>'BNB-System'!D86</f>
        <v>10</v>
      </c>
      <c r="E90" s="722"/>
      <c r="F90" s="131"/>
      <c r="G90" s="764">
        <f>IF(AND(NOT(ISBLANK(K90)),NOT(ISBLANK(L90))),('Bewertung durch Anwender'!K90),IF(AND(NOT(ISBLANK(J90)),NOT(ISBLANK(I90))),('Bewertung durch Anwender'!I90),(Zielvereinbarung!G90)))</f>
        <v>0</v>
      </c>
      <c r="H90" s="859">
        <f>Zielvereinbarung!G90</f>
        <v>0</v>
      </c>
      <c r="I90" s="865"/>
      <c r="J90" s="516"/>
      <c r="K90" s="516"/>
      <c r="L90" s="516"/>
      <c r="M90" s="781"/>
      <c r="N90" s="349"/>
      <c r="O90" s="125"/>
      <c r="P90" s="329">
        <f>'BNB-System'!H86</f>
        <v>0</v>
      </c>
      <c r="Q90" s="563"/>
      <c r="R90" s="445"/>
      <c r="W90" s="45"/>
    </row>
    <row r="91" spans="1:23" ht="15" hidden="1" customHeight="1" outlineLevel="1">
      <c r="B91" s="130"/>
      <c r="C91" s="712" t="str">
        <f>'BNB-System'!C87</f>
        <v>Ausstattungsqualität der Aufenthaltsbereiche im Außenraum</v>
      </c>
      <c r="D91" s="714"/>
      <c r="E91" s="722"/>
      <c r="F91" s="131"/>
      <c r="G91" s="764"/>
      <c r="H91" s="859">
        <f>Zielvereinbarung!G91</f>
        <v>0</v>
      </c>
      <c r="I91" s="865"/>
      <c r="J91" s="516"/>
      <c r="K91" s="516"/>
      <c r="L91" s="516"/>
      <c r="M91" s="781"/>
      <c r="N91" s="349"/>
      <c r="O91" s="125"/>
      <c r="P91" s="329">
        <f>'BNB-System'!H87</f>
        <v>0</v>
      </c>
      <c r="Q91" s="563"/>
      <c r="R91" s="445"/>
      <c r="W91" s="45"/>
    </row>
    <row r="92" spans="1:23" ht="15" hidden="1" customHeight="1" outlineLevel="1">
      <c r="B92" s="130"/>
      <c r="C92" s="63" t="str">
        <f>'BNB-System'!C88</f>
        <v>Beleuchtung</v>
      </c>
      <c r="D92" s="714">
        <f>'BNB-System'!D88</f>
        <v>2</v>
      </c>
      <c r="E92" s="722"/>
      <c r="F92" s="131"/>
      <c r="G92" s="764">
        <f>IF(AND(NOT(ISBLANK(K92)),NOT(ISBLANK(L92))),('Bewertung durch Anwender'!K92),IF(AND(NOT(ISBLANK(J92)),NOT(ISBLANK(I92))),('Bewertung durch Anwender'!I92),(Zielvereinbarung!G92)))</f>
        <v>0</v>
      </c>
      <c r="H92" s="859">
        <f>Zielvereinbarung!G92</f>
        <v>0</v>
      </c>
      <c r="I92" s="865"/>
      <c r="J92" s="516"/>
      <c r="K92" s="516"/>
      <c r="L92" s="516"/>
      <c r="M92" s="781"/>
      <c r="N92" s="349"/>
      <c r="O92" s="125"/>
      <c r="P92" s="329">
        <f>'BNB-System'!H88</f>
        <v>0</v>
      </c>
      <c r="Q92" s="563"/>
      <c r="R92" s="445"/>
      <c r="W92" s="45"/>
    </row>
    <row r="93" spans="1:23" ht="15" hidden="1" customHeight="1" outlineLevel="1">
      <c r="B93" s="130"/>
      <c r="C93" s="63" t="str">
        <f>'BNB-System'!C89</f>
        <v>Windschutz</v>
      </c>
      <c r="D93" s="714">
        <f>'BNB-System'!D89</f>
        <v>2</v>
      </c>
      <c r="E93" s="722"/>
      <c r="F93" s="131"/>
      <c r="G93" s="764">
        <f>IF(AND(NOT(ISBLANK(K93)),NOT(ISBLANK(L93))),('Bewertung durch Anwender'!K93),IF(AND(NOT(ISBLANK(J93)),NOT(ISBLANK(I93))),('Bewertung durch Anwender'!I93),(Zielvereinbarung!G93)))</f>
        <v>0</v>
      </c>
      <c r="H93" s="859">
        <f>Zielvereinbarung!G93</f>
        <v>0</v>
      </c>
      <c r="I93" s="865"/>
      <c r="J93" s="516"/>
      <c r="K93" s="516"/>
      <c r="L93" s="516"/>
      <c r="M93" s="781"/>
      <c r="N93" s="349"/>
      <c r="O93" s="125"/>
      <c r="P93" s="329">
        <f>'BNB-System'!H89</f>
        <v>0</v>
      </c>
      <c r="Q93" s="563"/>
      <c r="R93" s="445"/>
      <c r="W93" s="45"/>
    </row>
    <row r="94" spans="1:23" ht="15" hidden="1" customHeight="1" outlineLevel="1">
      <c r="B94" s="130"/>
      <c r="C94" s="63" t="str">
        <f>'BNB-System'!C90</f>
        <v>Überdachung / Regenschutz</v>
      </c>
      <c r="D94" s="714">
        <f>'BNB-System'!D90</f>
        <v>2</v>
      </c>
      <c r="E94" s="722"/>
      <c r="F94" s="131"/>
      <c r="G94" s="764">
        <f>IF(AND(NOT(ISBLANK(K94)),NOT(ISBLANK(L94))),('Bewertung durch Anwender'!K94),IF(AND(NOT(ISBLANK(J94)),NOT(ISBLANK(I94))),('Bewertung durch Anwender'!I94),(Zielvereinbarung!G94)))</f>
        <v>0</v>
      </c>
      <c r="H94" s="859">
        <f>Zielvereinbarung!G94</f>
        <v>0</v>
      </c>
      <c r="I94" s="865"/>
      <c r="J94" s="516"/>
      <c r="K94" s="516"/>
      <c r="L94" s="516"/>
      <c r="M94" s="781"/>
      <c r="N94" s="349"/>
      <c r="O94" s="125"/>
      <c r="P94" s="329">
        <f>'BNB-System'!H90</f>
        <v>0</v>
      </c>
      <c r="Q94" s="563"/>
      <c r="R94" s="445"/>
      <c r="W94" s="45"/>
    </row>
    <row r="95" spans="1:23" ht="15" hidden="1" customHeight="1" outlineLevel="1">
      <c r="B95" s="130"/>
      <c r="C95" s="63" t="str">
        <f>'BNB-System'!C91</f>
        <v>Sonnenschutz</v>
      </c>
      <c r="D95" s="714">
        <f>'BNB-System'!D91</f>
        <v>2</v>
      </c>
      <c r="E95" s="722"/>
      <c r="F95" s="131"/>
      <c r="G95" s="764">
        <f>IF(AND(NOT(ISBLANK(K95)),NOT(ISBLANK(L95))),('Bewertung durch Anwender'!K95),IF(AND(NOT(ISBLANK(J95)),NOT(ISBLANK(I95))),('Bewertung durch Anwender'!I95),(Zielvereinbarung!G95)))</f>
        <v>0</v>
      </c>
      <c r="H95" s="859">
        <f>Zielvereinbarung!G95</f>
        <v>0</v>
      </c>
      <c r="I95" s="865"/>
      <c r="J95" s="516"/>
      <c r="K95" s="516"/>
      <c r="L95" s="516"/>
      <c r="M95" s="781"/>
      <c r="N95" s="349"/>
      <c r="O95" s="125"/>
      <c r="P95" s="329">
        <f>'BNB-System'!H91</f>
        <v>0</v>
      </c>
      <c r="Q95" s="563"/>
      <c r="R95" s="445"/>
      <c r="W95" s="45"/>
    </row>
    <row r="96" spans="1:23" ht="15" hidden="1" customHeight="1" outlineLevel="1">
      <c r="B96" s="130"/>
      <c r="C96" s="63" t="str">
        <f>'BNB-System'!C92</f>
        <v>Stromversorgung für Außenarbeitsplätze</v>
      </c>
      <c r="D96" s="714">
        <f>'BNB-System'!D92</f>
        <v>1</v>
      </c>
      <c r="E96" s="722"/>
      <c r="F96" s="131"/>
      <c r="G96" s="764">
        <f>IF(AND(NOT(ISBLANK(K96)),NOT(ISBLANK(L96))),('Bewertung durch Anwender'!K96),IF(AND(NOT(ISBLANK(J96)),NOT(ISBLANK(I96))),('Bewertung durch Anwender'!I96),(Zielvereinbarung!G96)))</f>
        <v>0</v>
      </c>
      <c r="H96" s="859">
        <f>Zielvereinbarung!G96</f>
        <v>0</v>
      </c>
      <c r="I96" s="865"/>
      <c r="J96" s="516"/>
      <c r="K96" s="516"/>
      <c r="L96" s="516"/>
      <c r="M96" s="781"/>
      <c r="N96" s="349"/>
      <c r="O96" s="125"/>
      <c r="P96" s="329">
        <f>'BNB-System'!H92</f>
        <v>0</v>
      </c>
      <c r="Q96" s="563"/>
      <c r="R96" s="445"/>
      <c r="W96" s="45"/>
    </row>
    <row r="97" spans="2:23" ht="15" hidden="1" customHeight="1" outlineLevel="1" thickBot="1">
      <c r="B97" s="130"/>
      <c r="C97" s="342" t="str">
        <f>'BNB-System'!C93</f>
        <v>Bepflanzung / Begrünung</v>
      </c>
      <c r="D97" s="714">
        <f>'BNB-System'!D93</f>
        <v>1</v>
      </c>
      <c r="E97" s="722"/>
      <c r="F97" s="131"/>
      <c r="G97" s="765">
        <f>IF(AND(NOT(ISBLANK(K97)),NOT(ISBLANK(L97))),('Bewertung durch Anwender'!K97),IF(AND(NOT(ISBLANK(J97)),NOT(ISBLANK(I97))),('Bewertung durch Anwender'!I97),(Zielvereinbarung!G97)))</f>
        <v>0</v>
      </c>
      <c r="H97" s="861">
        <f>Zielvereinbarung!G97</f>
        <v>0</v>
      </c>
      <c r="I97" s="867"/>
      <c r="J97" s="518"/>
      <c r="K97" s="518"/>
      <c r="L97" s="518"/>
      <c r="M97" s="782"/>
      <c r="N97" s="349"/>
      <c r="O97" s="125"/>
      <c r="P97" s="329">
        <f>'BNB-System'!H93</f>
        <v>0</v>
      </c>
      <c r="Q97" s="563"/>
      <c r="R97" s="445"/>
      <c r="W97" s="45"/>
    </row>
    <row r="98" spans="2:23" ht="15" customHeight="1" collapsed="1" thickBot="1">
      <c r="B98" s="57" t="str">
        <f>'BNB-System'!B94</f>
        <v xml:space="preserve"> 3.1.8</v>
      </c>
      <c r="C98" s="58" t="str">
        <f>'BNB-System'!C94</f>
        <v>Sicherheit</v>
      </c>
      <c r="D98" s="202">
        <f>'BNB-System'!D94</f>
        <v>100</v>
      </c>
      <c r="E98" s="403">
        <f>'BNB-System'!G94</f>
        <v>9.7826086956521747E-3</v>
      </c>
      <c r="F98" s="254"/>
      <c r="G98" s="515">
        <f>IF(AND(NOT(ISBLANK(K98)),NOT(ISBLANK(L98))),('Bewertung durch Anwender'!K98),IF(AND(NOT(ISBLANK(J98)),NOT(ISBLANK(I98))),('Bewertung durch Anwender'!I98),(Zielvereinbarung!G98)))</f>
        <v>0</v>
      </c>
      <c r="H98" s="698">
        <f>Zielvereinbarung!G98</f>
        <v>0</v>
      </c>
      <c r="I98" s="684"/>
      <c r="J98" s="687"/>
      <c r="K98" s="687"/>
      <c r="L98" s="687"/>
      <c r="M98" s="778">
        <f>SUM(M99:M104)</f>
        <v>0</v>
      </c>
      <c r="N98" s="779">
        <f>SUM(N99:N104)</f>
        <v>0</v>
      </c>
      <c r="O98" s="125"/>
      <c r="P98" s="491">
        <f>'BNB-System'!H94</f>
        <v>100</v>
      </c>
      <c r="Q98" s="557">
        <f>IF(ISNUMBER(E98*N98/100),E98*N98/100,0)</f>
        <v>0</v>
      </c>
      <c r="R98" s="432"/>
      <c r="W98" s="45"/>
    </row>
    <row r="99" spans="2:23" ht="15" hidden="1" customHeight="1" outlineLevel="1">
      <c r="B99" s="130"/>
      <c r="C99" s="63" t="str">
        <f>'BNB-System'!C95</f>
        <v>Übersichtliche Wegführungen</v>
      </c>
      <c r="D99" s="714">
        <f>'BNB-System'!D95</f>
        <v>40</v>
      </c>
      <c r="E99" s="722"/>
      <c r="F99" s="131"/>
      <c r="G99" s="764">
        <f>IF(AND(NOT(ISBLANK(K99)),NOT(ISBLANK(L99))),('Bewertung durch Anwender'!K99),IF(AND(NOT(ISBLANK(J99)),NOT(ISBLANK(I99))),('Bewertung durch Anwender'!I99),(Zielvereinbarung!G99)))</f>
        <v>0</v>
      </c>
      <c r="H99" s="859">
        <f>Zielvereinbarung!G99</f>
        <v>0</v>
      </c>
      <c r="I99" s="865"/>
      <c r="J99" s="516"/>
      <c r="K99" s="516"/>
      <c r="L99" s="516"/>
      <c r="M99" s="329"/>
      <c r="N99" s="349"/>
      <c r="O99" s="125"/>
      <c r="P99" s="329">
        <f>'BNB-System'!H95</f>
        <v>0</v>
      </c>
      <c r="Q99" s="563"/>
      <c r="R99" s="452"/>
      <c r="W99" s="45"/>
    </row>
    <row r="100" spans="2:23" ht="15" hidden="1" customHeight="1" outlineLevel="1">
      <c r="B100" s="130"/>
      <c r="C100" s="137" t="str">
        <f>'BNB-System'!C96</f>
        <v>Stellplätze</v>
      </c>
      <c r="D100" s="715">
        <f>'BNB-System'!D96</f>
        <v>10</v>
      </c>
      <c r="E100" s="722"/>
      <c r="F100" s="131"/>
      <c r="G100" s="764">
        <f>IF(AND(NOT(ISBLANK(K100)),NOT(ISBLANK(L100))),('Bewertung durch Anwender'!K100),IF(AND(NOT(ISBLANK(J100)),NOT(ISBLANK(I100))),('Bewertung durch Anwender'!I100),(Zielvereinbarung!G100)))</f>
        <v>0</v>
      </c>
      <c r="H100" s="859">
        <f>Zielvereinbarung!G100</f>
        <v>0</v>
      </c>
      <c r="I100" s="865"/>
      <c r="J100" s="516"/>
      <c r="K100" s="516"/>
      <c r="L100" s="516"/>
      <c r="M100" s="329"/>
      <c r="N100" s="359"/>
      <c r="O100" s="125"/>
      <c r="P100" s="358">
        <f>'BNB-System'!H96</f>
        <v>0</v>
      </c>
      <c r="Q100" s="574"/>
      <c r="R100" s="452"/>
      <c r="W100" s="45"/>
    </row>
    <row r="101" spans="2:23" ht="15" hidden="1" customHeight="1" outlineLevel="1">
      <c r="B101" s="130"/>
      <c r="C101" s="137" t="str">
        <f>'BNB-System'!C97</f>
        <v>Beleuchtung Wege</v>
      </c>
      <c r="D101" s="715">
        <f>'BNB-System'!D97</f>
        <v>20</v>
      </c>
      <c r="E101" s="722"/>
      <c r="F101" s="131"/>
      <c r="G101" s="764">
        <f>IF(AND(NOT(ISBLANK(K101)),NOT(ISBLANK(L101))),('Bewertung durch Anwender'!K101),IF(AND(NOT(ISBLANK(J101)),NOT(ISBLANK(I101))),('Bewertung durch Anwender'!I101),(Zielvereinbarung!G101)))</f>
        <v>0</v>
      </c>
      <c r="H101" s="859">
        <f>Zielvereinbarung!G101</f>
        <v>0</v>
      </c>
      <c r="I101" s="865"/>
      <c r="J101" s="516"/>
      <c r="K101" s="516"/>
      <c r="L101" s="516"/>
      <c r="M101" s="329"/>
      <c r="N101" s="359"/>
      <c r="O101" s="125"/>
      <c r="P101" s="358">
        <f>'BNB-System'!H97</f>
        <v>0</v>
      </c>
      <c r="Q101" s="574"/>
      <c r="R101" s="452"/>
      <c r="W101" s="45"/>
    </row>
    <row r="102" spans="2:23" ht="15" hidden="1" customHeight="1" outlineLevel="1">
      <c r="B102" s="130"/>
      <c r="C102" s="137" t="str">
        <f>'BNB-System'!C98</f>
        <v>Beleuchtung Stellplätze</v>
      </c>
      <c r="D102" s="715">
        <f>'BNB-System'!D98</f>
        <v>10</v>
      </c>
      <c r="E102" s="722"/>
      <c r="F102" s="131"/>
      <c r="G102" s="764">
        <f>IF(AND(NOT(ISBLANK(K102)),NOT(ISBLANK(L102))),('Bewertung durch Anwender'!K102),IF(AND(NOT(ISBLANK(J102)),NOT(ISBLANK(I102))),('Bewertung durch Anwender'!I102),(Zielvereinbarung!G102)))</f>
        <v>0</v>
      </c>
      <c r="H102" s="859">
        <f>Zielvereinbarung!G102</f>
        <v>0</v>
      </c>
      <c r="I102" s="865"/>
      <c r="J102" s="516"/>
      <c r="K102" s="516"/>
      <c r="L102" s="516"/>
      <c r="M102" s="329"/>
      <c r="N102" s="359"/>
      <c r="O102" s="125"/>
      <c r="P102" s="358">
        <f>'BNB-System'!H98</f>
        <v>0</v>
      </c>
      <c r="Q102" s="574"/>
      <c r="R102" s="452"/>
      <c r="W102" s="45"/>
    </row>
    <row r="103" spans="2:23" ht="15.75" hidden="1" customHeight="1" outlineLevel="1">
      <c r="B103" s="130"/>
      <c r="C103" s="137" t="str">
        <f>'BNB-System'!C99</f>
        <v>Technische Sicherheitseinrichtungen</v>
      </c>
      <c r="D103" s="715">
        <f>'BNB-System'!D99</f>
        <v>10</v>
      </c>
      <c r="E103" s="722"/>
      <c r="F103" s="131"/>
      <c r="G103" s="764">
        <f>IF(AND(NOT(ISBLANK(K103)),NOT(ISBLANK(L103))),('Bewertung durch Anwender'!K103),IF(AND(NOT(ISBLANK(J103)),NOT(ISBLANK(I103))),('Bewertung durch Anwender'!I103),(Zielvereinbarung!G103)))</f>
        <v>0</v>
      </c>
      <c r="H103" s="859">
        <f>Zielvereinbarung!G103</f>
        <v>0</v>
      </c>
      <c r="I103" s="865"/>
      <c r="J103" s="516"/>
      <c r="K103" s="516"/>
      <c r="L103" s="516"/>
      <c r="M103" s="329"/>
      <c r="N103" s="359"/>
      <c r="O103" s="125"/>
      <c r="P103" s="358">
        <f>'BNB-System'!H99</f>
        <v>0</v>
      </c>
      <c r="Q103" s="574"/>
      <c r="R103" s="452"/>
      <c r="W103" s="45"/>
    </row>
    <row r="104" spans="2:23" ht="15.75" hidden="1" customHeight="1" outlineLevel="1" thickBot="1">
      <c r="B104" s="130"/>
      <c r="C104" s="137" t="str">
        <f>'BNB-System'!C100</f>
        <v>Reduktion von Brandgasrisiken</v>
      </c>
      <c r="D104" s="716">
        <f>'BNB-System'!D100</f>
        <v>10</v>
      </c>
      <c r="E104" s="722"/>
      <c r="F104" s="131"/>
      <c r="G104" s="767">
        <f>IF(AND(NOT(ISBLANK(K104)),NOT(ISBLANK(L104))),('Bewertung durch Anwender'!K104),IF(AND(NOT(ISBLANK(J104)),NOT(ISBLANK(I104))),('Bewertung durch Anwender'!I104),(Zielvereinbarung!G104)))</f>
        <v>0</v>
      </c>
      <c r="H104" s="861">
        <f>Zielvereinbarung!G104</f>
        <v>0</v>
      </c>
      <c r="I104" s="867"/>
      <c r="J104" s="518"/>
      <c r="K104" s="518"/>
      <c r="L104" s="518"/>
      <c r="M104" s="330"/>
      <c r="N104" s="356"/>
      <c r="O104" s="125"/>
      <c r="P104" s="330">
        <f>'BNB-System'!H100</f>
        <v>0</v>
      </c>
      <c r="Q104" s="575"/>
      <c r="R104" s="452"/>
      <c r="W104" s="45"/>
    </row>
    <row r="105" spans="2:23" ht="15" customHeight="1" collapsed="1" thickBot="1">
      <c r="B105" s="117"/>
      <c r="C105" s="118" t="str">
        <f>'BNB-System'!C101</f>
        <v>Funktionalität</v>
      </c>
      <c r="D105" s="119"/>
      <c r="E105" s="414"/>
      <c r="F105" s="120"/>
      <c r="G105" s="414"/>
      <c r="H105" s="414"/>
      <c r="I105" s="611"/>
      <c r="J105" s="636"/>
      <c r="K105" s="636"/>
      <c r="L105" s="636"/>
      <c r="M105" s="119"/>
      <c r="N105" s="495"/>
      <c r="O105" s="143"/>
      <c r="P105" s="495">
        <f>'BNB-System'!H101</f>
        <v>0</v>
      </c>
      <c r="Q105" s="573"/>
      <c r="R105" s="432"/>
      <c r="W105" s="45"/>
    </row>
    <row r="106" spans="2:23" ht="15" customHeight="1" thickBot="1">
      <c r="B106" s="46" t="str">
        <f>'BNB-System'!B102</f>
        <v xml:space="preserve"> 3.2.1</v>
      </c>
      <c r="C106" s="378" t="str">
        <f>'BNB-System'!C102</f>
        <v>Barrierefreiheit</v>
      </c>
      <c r="D106" s="202">
        <f>'BNB-System'!D102</f>
        <v>100</v>
      </c>
      <c r="E106" s="403">
        <f>'BNB-System'!G102</f>
        <v>1.9565217391304349E-2</v>
      </c>
      <c r="F106" s="253"/>
      <c r="G106" s="677">
        <f>IF(AND(NOT(ISBLANK(K106)),NOT(ISBLANK(L106))),('Bewertung durch Anwender'!K106),IF(AND(NOT(ISBLANK(J106)),NOT(ISBLANK(I106))),('Bewertung durch Anwender'!I106),(Zielvereinbarung!G106)))</f>
        <v>0</v>
      </c>
      <c r="H106" s="696">
        <f>Zielvereinbarung!G106</f>
        <v>0</v>
      </c>
      <c r="I106" s="603"/>
      <c r="J106" s="628"/>
      <c r="K106" s="628"/>
      <c r="L106" s="628"/>
      <c r="M106" s="383"/>
      <c r="N106" s="535"/>
      <c r="O106" s="125"/>
      <c r="P106" s="491">
        <f>'BNB-System'!H102</f>
        <v>200</v>
      </c>
      <c r="Q106" s="557">
        <f>IF(ISNUMBER(E106*N106/100),E106*N106/100,0)</f>
        <v>0</v>
      </c>
      <c r="R106" s="432"/>
      <c r="W106" s="45"/>
    </row>
    <row r="107" spans="2:23" ht="15" thickBot="1">
      <c r="B107" s="57" t="str">
        <f>'BNB-System'!B103</f>
        <v xml:space="preserve"> 3.2.4</v>
      </c>
      <c r="C107" s="379" t="str">
        <f>'BNB-System'!C103</f>
        <v>Zugänglichkeit</v>
      </c>
      <c r="D107" s="202">
        <f>'BNB-System'!D103</f>
        <v>100</v>
      </c>
      <c r="E107" s="403">
        <f>'BNB-System'!G103</f>
        <v>1.9565217391304349E-2</v>
      </c>
      <c r="F107" s="254"/>
      <c r="G107" s="515">
        <f>IF(AND(NOT(ISBLANK(K107)),NOT(ISBLANK(L107))),('Bewertung durch Anwender'!K107),IF(AND(NOT(ISBLANK(J107)),NOT(ISBLANK(I107))),('Bewertung durch Anwender'!I107),(Zielvereinbarung!G107)))</f>
        <v>0</v>
      </c>
      <c r="H107" s="698">
        <f>Zielvereinbarung!G107</f>
        <v>0</v>
      </c>
      <c r="I107" s="684"/>
      <c r="J107" s="687"/>
      <c r="K107" s="687"/>
      <c r="L107" s="687"/>
      <c r="M107" s="778">
        <f>SUM(M108:M112)</f>
        <v>0</v>
      </c>
      <c r="N107" s="779">
        <f>SUM(N108:N112)</f>
        <v>0</v>
      </c>
      <c r="O107" s="125"/>
      <c r="P107" s="491">
        <f>'BNB-System'!H103</f>
        <v>200</v>
      </c>
      <c r="Q107" s="557">
        <f>IF(ISNUMBER(E107*N107/100),E107*N107/100,0)</f>
        <v>0</v>
      </c>
      <c r="R107" s="432"/>
      <c r="W107" s="45"/>
    </row>
    <row r="108" spans="2:23" ht="15" hidden="1" customHeight="1" outlineLevel="1">
      <c r="B108" s="145"/>
      <c r="C108" s="137" t="str">
        <f>'BNB-System'!C104</f>
        <v>Grundsätzliche Zugänglichkeit des Gebäudes</v>
      </c>
      <c r="D108" s="714">
        <f>'BNB-System'!D104</f>
        <v>25</v>
      </c>
      <c r="E108" s="406"/>
      <c r="F108" s="481"/>
      <c r="G108" s="764">
        <f>IF(AND(NOT(ISBLANK(K108)),NOT(ISBLANK(L108))),('Bewertung durch Anwender'!K108),IF(AND(NOT(ISBLANK(J108)),NOT(ISBLANK(I108))),('Bewertung durch Anwender'!I108),(Zielvereinbarung!G108)))</f>
        <v>0</v>
      </c>
      <c r="H108" s="859">
        <f>Zielvereinbarung!G108</f>
        <v>0</v>
      </c>
      <c r="I108" s="868"/>
      <c r="J108" s="679"/>
      <c r="K108" s="679"/>
      <c r="L108" s="679"/>
      <c r="M108" s="781"/>
      <c r="N108" s="349"/>
      <c r="O108" s="125"/>
      <c r="P108" s="329">
        <f>'BNB-System'!H104</f>
        <v>0</v>
      </c>
      <c r="Q108" s="563"/>
      <c r="R108" s="432"/>
      <c r="W108" s="45"/>
    </row>
    <row r="109" spans="2:23" ht="15" hidden="1" customHeight="1" outlineLevel="1">
      <c r="B109" s="145"/>
      <c r="C109" s="137" t="str">
        <f>'BNB-System'!C105</f>
        <v>Öffnung der Außenanlagen für die Öffentlichkeit</v>
      </c>
      <c r="D109" s="714">
        <f>'BNB-System'!D105</f>
        <v>25</v>
      </c>
      <c r="E109" s="406"/>
      <c r="F109" s="481"/>
      <c r="G109" s="764">
        <f>IF(AND(NOT(ISBLANK(K109)),NOT(ISBLANK(L109))),('Bewertung durch Anwender'!K109),IF(AND(NOT(ISBLANK(J109)),NOT(ISBLANK(I109))),('Bewertung durch Anwender'!I109),(Zielvereinbarung!G109)))</f>
        <v>0</v>
      </c>
      <c r="H109" s="859">
        <f>Zielvereinbarung!G109</f>
        <v>0</v>
      </c>
      <c r="I109" s="868"/>
      <c r="J109" s="679"/>
      <c r="K109" s="679"/>
      <c r="L109" s="679"/>
      <c r="M109" s="781"/>
      <c r="N109" s="349"/>
      <c r="O109" s="125"/>
      <c r="P109" s="329">
        <f>'BNB-System'!H105</f>
        <v>0</v>
      </c>
      <c r="Q109" s="563"/>
      <c r="R109" s="432"/>
      <c r="W109" s="45"/>
    </row>
    <row r="110" spans="2:23" ht="15" hidden="1" customHeight="1" outlineLevel="1">
      <c r="B110" s="145"/>
      <c r="C110" s="137" t="str">
        <f>'BNB-System'!C106</f>
        <v>Öffnung gebäudeinterner Einrichtungen für die Öffentlichkeit</v>
      </c>
      <c r="D110" s="714">
        <f>'BNB-System'!D106</f>
        <v>25</v>
      </c>
      <c r="E110" s="406"/>
      <c r="F110" s="481"/>
      <c r="G110" s="764">
        <f>IF(AND(NOT(ISBLANK(K110)),NOT(ISBLANK(L110))),('Bewertung durch Anwender'!K110),IF(AND(NOT(ISBLANK(J110)),NOT(ISBLANK(I110))),('Bewertung durch Anwender'!I110),(Zielvereinbarung!G110)))</f>
        <v>0</v>
      </c>
      <c r="H110" s="859">
        <f>Zielvereinbarung!G110</f>
        <v>0</v>
      </c>
      <c r="I110" s="868"/>
      <c r="J110" s="679"/>
      <c r="K110" s="679"/>
      <c r="L110" s="679"/>
      <c r="M110" s="781"/>
      <c r="N110" s="349"/>
      <c r="O110" s="125"/>
      <c r="P110" s="329">
        <f>'BNB-System'!H106</f>
        <v>0</v>
      </c>
      <c r="Q110" s="563"/>
      <c r="R110" s="432"/>
      <c r="W110" s="45"/>
    </row>
    <row r="111" spans="2:23" ht="15" hidden="1" customHeight="1" outlineLevel="1">
      <c r="B111" s="145"/>
      <c r="C111" s="137" t="str">
        <f>'BNB-System'!C107</f>
        <v xml:space="preserve">Möglichkeit der Anmietung von Räumlichkeiten </v>
      </c>
      <c r="D111" s="714">
        <f>'BNB-System'!D107</f>
        <v>15</v>
      </c>
      <c r="E111" s="406"/>
      <c r="F111" s="481"/>
      <c r="G111" s="764">
        <f>IF(AND(NOT(ISBLANK(K111)),NOT(ISBLANK(L111))),('Bewertung durch Anwender'!K111),IF(AND(NOT(ISBLANK(J111)),NOT(ISBLANK(I111))),('Bewertung durch Anwender'!I111),(Zielvereinbarung!G111)))</f>
        <v>0</v>
      </c>
      <c r="H111" s="859">
        <f>Zielvereinbarung!G111</f>
        <v>0</v>
      </c>
      <c r="I111" s="868"/>
      <c r="J111" s="679"/>
      <c r="K111" s="679"/>
      <c r="L111" s="679"/>
      <c r="M111" s="781"/>
      <c r="N111" s="349"/>
      <c r="O111" s="125"/>
      <c r="P111" s="329">
        <f>'BNB-System'!H107</f>
        <v>0</v>
      </c>
      <c r="Q111" s="563"/>
      <c r="R111" s="432"/>
      <c r="W111" s="45"/>
    </row>
    <row r="112" spans="2:23" ht="15" hidden="1" customHeight="1" outlineLevel="1" thickBot="1">
      <c r="B112" s="149"/>
      <c r="C112" s="137" t="str">
        <f>'BNB-System'!C108</f>
        <v>Nutzungsvielfalt der öffentlich zugänglichen Bereiche</v>
      </c>
      <c r="D112" s="714">
        <f>'BNB-System'!D108</f>
        <v>10</v>
      </c>
      <c r="E112" s="407"/>
      <c r="F112" s="482"/>
      <c r="G112" s="767">
        <f>IF(AND(NOT(ISBLANK(K112)),NOT(ISBLANK(L112))),('Bewertung durch Anwender'!K112),IF(AND(NOT(ISBLANK(J112)),NOT(ISBLANK(I112))),('Bewertung durch Anwender'!I112),(Zielvereinbarung!G112)))</f>
        <v>0</v>
      </c>
      <c r="H112" s="869">
        <f>Zielvereinbarung!G112</f>
        <v>0</v>
      </c>
      <c r="I112" s="870"/>
      <c r="J112" s="682"/>
      <c r="K112" s="682"/>
      <c r="L112" s="682"/>
      <c r="M112" s="782"/>
      <c r="N112" s="349"/>
      <c r="O112" s="125"/>
      <c r="P112" s="329">
        <f>'BNB-System'!H108</f>
        <v>0</v>
      </c>
      <c r="Q112" s="563"/>
      <c r="R112" s="432"/>
      <c r="W112" s="45"/>
    </row>
    <row r="113" spans="2:23" ht="15" customHeight="1" collapsed="1" thickBot="1">
      <c r="B113" s="57" t="str">
        <f>'BNB-System'!B109</f>
        <v xml:space="preserve"> 3.2.5</v>
      </c>
      <c r="C113" s="379" t="str">
        <f>'BNB-System'!C109</f>
        <v>Mobilitätsinfrastruktur</v>
      </c>
      <c r="D113" s="202">
        <f>'BNB-System'!D109</f>
        <v>100</v>
      </c>
      <c r="E113" s="403">
        <f>'BNB-System'!G109</f>
        <v>9.7826086956521747E-3</v>
      </c>
      <c r="F113" s="253"/>
      <c r="G113" s="515">
        <f>IF(AND(NOT(ISBLANK(K113)),NOT(ISBLANK(L113))),('Bewertung durch Anwender'!K113),IF(AND(NOT(ISBLANK(J113)),NOT(ISBLANK(I113))),('Bewertung durch Anwender'!I113),(Zielvereinbarung!G113)))</f>
        <v>0</v>
      </c>
      <c r="H113" s="698">
        <f>Zielvereinbarung!G113</f>
        <v>0</v>
      </c>
      <c r="I113" s="684"/>
      <c r="J113" s="687"/>
      <c r="K113" s="687"/>
      <c r="L113" s="687"/>
      <c r="M113" s="778">
        <f>IF(SUM(M114:M132)&gt;100,100,SUM(M114:M132))</f>
        <v>0</v>
      </c>
      <c r="N113" s="779">
        <f>IF(SUM(N114:N132)&gt;100,100,SUM(N114:N132))</f>
        <v>0</v>
      </c>
      <c r="O113" s="125"/>
      <c r="P113" s="491">
        <f>'BNB-System'!H109</f>
        <v>100</v>
      </c>
      <c r="Q113" s="557">
        <f>IF(ISNUMBER(E113*N113/100),E113*N113/100,0)</f>
        <v>0</v>
      </c>
      <c r="R113" s="432"/>
      <c r="W113" s="45"/>
    </row>
    <row r="114" spans="2:23" ht="15" hidden="1" customHeight="1" outlineLevel="1">
      <c r="B114" s="130"/>
      <c r="C114" s="394" t="str">
        <f>'BNB-System'!C110</f>
        <v>Anzahl der Fahrradstellplätze</v>
      </c>
      <c r="D114" s="714"/>
      <c r="E114" s="722"/>
      <c r="F114" s="131"/>
      <c r="G114" s="764" t="str">
        <f>IF(Zielvereinbarung!E114=0,"",Zielvereinbarung!E114)</f>
        <v/>
      </c>
      <c r="H114" s="859">
        <f>Zielvereinbarung!G114</f>
        <v>0</v>
      </c>
      <c r="I114" s="865"/>
      <c r="J114" s="516"/>
      <c r="K114" s="516"/>
      <c r="L114" s="516"/>
      <c r="M114" s="652"/>
      <c r="N114" s="349"/>
      <c r="O114" s="125"/>
      <c r="P114" s="329">
        <f>'BNB-System'!H110</f>
        <v>0</v>
      </c>
      <c r="Q114" s="563"/>
      <c r="R114" s="452"/>
      <c r="W114" s="45"/>
    </row>
    <row r="115" spans="2:23" ht="24" hidden="1" outlineLevel="1">
      <c r="B115" s="130"/>
      <c r="C115" s="137" t="str">
        <f>'BNB-System'!C111</f>
        <v>1 Fahrradstellplatz / 40 m²NF oder
1 Fahrradstellplatz / 3 Nutzer</v>
      </c>
      <c r="D115" s="714">
        <f>'BNB-System'!D111</f>
        <v>40</v>
      </c>
      <c r="E115" s="722"/>
      <c r="F115" s="131"/>
      <c r="G115" s="764">
        <f>IF(AND(NOT(ISBLANK(K115)),NOT(ISBLANK(L115))),('Bewertung durch Anwender'!K115),IF(AND(NOT(ISBLANK(J115)),NOT(ISBLANK(I115))),('Bewertung durch Anwender'!I115),(Zielvereinbarung!G115)))</f>
        <v>0</v>
      </c>
      <c r="H115" s="859">
        <f>Zielvereinbarung!G115</f>
        <v>0</v>
      </c>
      <c r="I115" s="865"/>
      <c r="J115" s="516"/>
      <c r="K115" s="516"/>
      <c r="L115" s="516"/>
      <c r="M115" s="329"/>
      <c r="N115" s="349"/>
      <c r="O115" s="125"/>
      <c r="P115" s="329">
        <f>'BNB-System'!H111</f>
        <v>0</v>
      </c>
      <c r="Q115" s="563"/>
      <c r="R115" s="452"/>
      <c r="W115" s="45"/>
    </row>
    <row r="116" spans="2:23" ht="24" hidden="1" outlineLevel="1">
      <c r="B116" s="130"/>
      <c r="C116" s="137" t="str">
        <f>'BNB-System'!C112</f>
        <v>1 Fahrradstellplatz / 80m²NF oder
1 Fahrradstellplatz / 6 Nutzer</v>
      </c>
      <c r="D116" s="714">
        <f>'BNB-System'!D112</f>
        <v>30</v>
      </c>
      <c r="E116" s="722"/>
      <c r="F116" s="131"/>
      <c r="G116" s="764">
        <f>IF(AND(NOT(ISBLANK(K116)),NOT(ISBLANK(L116))),('Bewertung durch Anwender'!K116),IF(AND(NOT(ISBLANK(J116)),NOT(ISBLANK(I116))),('Bewertung durch Anwender'!I116),(Zielvereinbarung!G116)))</f>
        <v>0</v>
      </c>
      <c r="H116" s="859">
        <f>Zielvereinbarung!G116</f>
        <v>0</v>
      </c>
      <c r="I116" s="865"/>
      <c r="J116" s="516"/>
      <c r="K116" s="516"/>
      <c r="L116" s="516"/>
      <c r="M116" s="329"/>
      <c r="N116" s="349"/>
      <c r="O116" s="125"/>
      <c r="P116" s="329">
        <f>'BNB-System'!H112</f>
        <v>0</v>
      </c>
      <c r="Q116" s="563"/>
      <c r="R116" s="452"/>
      <c r="W116" s="45"/>
    </row>
    <row r="117" spans="2:23" ht="24" hidden="1" outlineLevel="1">
      <c r="B117" s="130"/>
      <c r="C117" s="137" t="str">
        <f>'BNB-System'!C113</f>
        <v>1 Fahrradstellplatz / 120m²NF oder
1 Fahrradstellplatz / 9 Nutzer</v>
      </c>
      <c r="D117" s="714">
        <f>'BNB-System'!D113</f>
        <v>20</v>
      </c>
      <c r="E117" s="722"/>
      <c r="F117" s="131"/>
      <c r="G117" s="764">
        <f>IF(AND(NOT(ISBLANK(K117)),NOT(ISBLANK(L117))),('Bewertung durch Anwender'!K117),IF(AND(NOT(ISBLANK(J117)),NOT(ISBLANK(I117))),('Bewertung durch Anwender'!I117),(Zielvereinbarung!G117)))</f>
        <v>0</v>
      </c>
      <c r="H117" s="859">
        <f>Zielvereinbarung!G117</f>
        <v>0</v>
      </c>
      <c r="I117" s="865"/>
      <c r="J117" s="516"/>
      <c r="K117" s="516"/>
      <c r="L117" s="516"/>
      <c r="M117" s="329"/>
      <c r="N117" s="349"/>
      <c r="O117" s="125"/>
      <c r="P117" s="329">
        <f>'BNB-System'!H113</f>
        <v>0</v>
      </c>
      <c r="Q117" s="563"/>
      <c r="R117" s="452"/>
      <c r="W117" s="45"/>
    </row>
    <row r="118" spans="2:23" ht="24" hidden="1" outlineLevel="1">
      <c r="B118" s="130"/>
      <c r="C118" s="137" t="str">
        <f>'BNB-System'!C114</f>
        <v>1 Fahrradstellplatz / 160m²NF oder
1 Fahrradstellplatz / 12 Nutzer</v>
      </c>
      <c r="D118" s="714">
        <f>'BNB-System'!D114</f>
        <v>10</v>
      </c>
      <c r="E118" s="722"/>
      <c r="F118" s="131"/>
      <c r="G118" s="764">
        <f>IF(AND(NOT(ISBLANK(K118)),NOT(ISBLANK(L118))),('Bewertung durch Anwender'!K118),IF(AND(NOT(ISBLANK(J118)),NOT(ISBLANK(I118))),('Bewertung durch Anwender'!I118),(Zielvereinbarung!G118)))</f>
        <v>0</v>
      </c>
      <c r="H118" s="859">
        <f>Zielvereinbarung!G118</f>
        <v>0</v>
      </c>
      <c r="I118" s="865"/>
      <c r="J118" s="516"/>
      <c r="K118" s="516"/>
      <c r="L118" s="516"/>
      <c r="M118" s="329"/>
      <c r="N118" s="349"/>
      <c r="O118" s="125"/>
      <c r="P118" s="329">
        <f>'BNB-System'!H114</f>
        <v>0</v>
      </c>
      <c r="Q118" s="563"/>
      <c r="R118" s="452"/>
      <c r="W118" s="45"/>
    </row>
    <row r="119" spans="2:23" ht="15.75" hidden="1" customHeight="1" outlineLevel="1">
      <c r="B119" s="130"/>
      <c r="C119" s="394" t="str">
        <f>'BNB-System'!C115</f>
        <v>Anzahl der Lademöglichkeiten und Carsharing-Stellplätze</v>
      </c>
      <c r="D119" s="714"/>
      <c r="E119" s="722"/>
      <c r="F119" s="131"/>
      <c r="G119" s="764" t="str">
        <f>IF(Zielvereinbarung!E119=0,"",Zielvereinbarung!E119)</f>
        <v/>
      </c>
      <c r="H119" s="859">
        <f>Zielvereinbarung!G119</f>
        <v>0</v>
      </c>
      <c r="I119" s="865"/>
      <c r="J119" s="516"/>
      <c r="K119" s="516"/>
      <c r="L119" s="516"/>
      <c r="M119" s="329"/>
      <c r="N119" s="349"/>
      <c r="O119" s="125"/>
      <c r="P119" s="329">
        <f>'BNB-System'!H115</f>
        <v>0</v>
      </c>
      <c r="Q119" s="563"/>
      <c r="R119" s="452"/>
      <c r="W119" s="45"/>
    </row>
    <row r="120" spans="2:23" ht="24" hidden="1" customHeight="1" outlineLevel="1">
      <c r="B120" s="130"/>
      <c r="C120" s="137" t="str">
        <f>'BNB-System'!C116</f>
        <v xml:space="preserve">Lademöglichkeiten für Elektro-Zweiräder sind für 10 % der Fahrradstellplätze (mind. jedoch 2) vorhanden. </v>
      </c>
      <c r="D120" s="714">
        <f>'BNB-System'!D116</f>
        <v>10</v>
      </c>
      <c r="E120" s="722"/>
      <c r="F120" s="131"/>
      <c r="G120" s="764">
        <f>IF(AND(NOT(ISBLANK(K120)),NOT(ISBLANK(L120))),('Bewertung durch Anwender'!K120),IF(AND(NOT(ISBLANK(J120)),NOT(ISBLANK(I120))),('Bewertung durch Anwender'!I120),(Zielvereinbarung!G120)))</f>
        <v>0</v>
      </c>
      <c r="H120" s="859">
        <f>Zielvereinbarung!G120</f>
        <v>0</v>
      </c>
      <c r="I120" s="865"/>
      <c r="J120" s="516"/>
      <c r="K120" s="516"/>
      <c r="L120" s="516"/>
      <c r="M120" s="329"/>
      <c r="N120" s="349"/>
      <c r="O120" s="125"/>
      <c r="P120" s="329"/>
      <c r="Q120" s="563"/>
      <c r="R120" s="452"/>
      <c r="W120" s="45"/>
    </row>
    <row r="121" spans="2:23" ht="24" hidden="1" outlineLevel="1">
      <c r="B121" s="130"/>
      <c r="C121" s="137" t="str">
        <f>'BNB-System'!C117</f>
        <v xml:space="preserve">Lademöglichkeiten für Elektro-Pkw sind für 5 % der Pkw-Stellplätze (mind. jedoch 1) vorhanden. </v>
      </c>
      <c r="D121" s="714">
        <f>'BNB-System'!D117</f>
        <v>5</v>
      </c>
      <c r="E121" s="722"/>
      <c r="F121" s="131"/>
      <c r="G121" s="764">
        <f>IF(AND(NOT(ISBLANK(K121)),NOT(ISBLANK(L121))),('Bewertung durch Anwender'!K121),IF(AND(NOT(ISBLANK(J121)),NOT(ISBLANK(I121))),('Bewertung durch Anwender'!I121),(Zielvereinbarung!G121)))</f>
        <v>0</v>
      </c>
      <c r="H121" s="859">
        <f>Zielvereinbarung!G121</f>
        <v>0</v>
      </c>
      <c r="I121" s="865"/>
      <c r="J121" s="516"/>
      <c r="K121" s="516"/>
      <c r="L121" s="516"/>
      <c r="M121" s="329"/>
      <c r="N121" s="349"/>
      <c r="O121" s="125"/>
      <c r="P121" s="329">
        <f>'BNB-System'!H117</f>
        <v>0</v>
      </c>
      <c r="Q121" s="563"/>
      <c r="R121" s="452"/>
      <c r="W121" s="45"/>
    </row>
    <row r="122" spans="2:23" ht="14.25" hidden="1" customHeight="1" outlineLevel="1">
      <c r="B122" s="130"/>
      <c r="C122" s="137" t="str">
        <f>'BNB-System'!C118</f>
        <v>Ein Carsharing-Stellplatz ist öffentlich zugänglich auf dem Grundstück vorhanden.</v>
      </c>
      <c r="D122" s="714">
        <f>'BNB-System'!D118</f>
        <v>5</v>
      </c>
      <c r="E122" s="722"/>
      <c r="F122" s="131"/>
      <c r="G122" s="764">
        <f>IF(AND(NOT(ISBLANK(K122)),NOT(ISBLANK(L122))),('Bewertung durch Anwender'!K122),IF(AND(NOT(ISBLANK(J122)),NOT(ISBLANK(I122))),('Bewertung durch Anwender'!I122),(Zielvereinbarung!G122)))</f>
        <v>0</v>
      </c>
      <c r="H122" s="859">
        <f>Zielvereinbarung!G122</f>
        <v>0</v>
      </c>
      <c r="I122" s="865"/>
      <c r="J122" s="516"/>
      <c r="K122" s="516"/>
      <c r="L122" s="516"/>
      <c r="M122" s="329"/>
      <c r="N122" s="349"/>
      <c r="O122" s="125"/>
      <c r="P122" s="329">
        <f>'BNB-System'!H118</f>
        <v>0</v>
      </c>
      <c r="Q122" s="563"/>
      <c r="R122" s="452"/>
      <c r="W122" s="45"/>
    </row>
    <row r="123" spans="2:23" ht="15.75" hidden="1" customHeight="1" outlineLevel="1">
      <c r="B123" s="130"/>
      <c r="C123" s="394" t="str">
        <f>'BNB-System'!C119</f>
        <v>Qualitative Anforderungen an Fahrradstellplätze</v>
      </c>
      <c r="D123" s="714"/>
      <c r="E123" s="722"/>
      <c r="F123" s="131"/>
      <c r="G123" s="764" t="str">
        <f>IF(Zielvereinbarung!E123=0,"",Zielvereinbarung!E123)</f>
        <v/>
      </c>
      <c r="H123" s="859">
        <f>Zielvereinbarung!G123</f>
        <v>0</v>
      </c>
      <c r="I123" s="865"/>
      <c r="J123" s="516"/>
      <c r="K123" s="516"/>
      <c r="L123" s="516"/>
      <c r="M123" s="329"/>
      <c r="N123" s="349"/>
      <c r="O123" s="125"/>
      <c r="P123" s="329">
        <f>'BNB-System'!H119</f>
        <v>0</v>
      </c>
      <c r="Q123" s="563"/>
      <c r="R123" s="452"/>
      <c r="W123" s="45"/>
    </row>
    <row r="124" spans="2:23" ht="12.75" hidden="1" customHeight="1" outlineLevel="1">
      <c r="B124" s="130"/>
      <c r="C124" s="137" t="str">
        <f>'BNB-System'!C120</f>
        <v xml:space="preserve"> Anordnungsprinzipien und Abstände</v>
      </c>
      <c r="D124" s="714">
        <f>'BNB-System'!D120</f>
        <v>10</v>
      </c>
      <c r="E124" s="722"/>
      <c r="F124" s="131"/>
      <c r="G124" s="764">
        <f>IF(AND(NOT(ISBLANK(K124)),NOT(ISBLANK(L124))),('Bewertung durch Anwender'!K124),IF(AND(NOT(ISBLANK(J124)),NOT(ISBLANK(I124))),('Bewertung durch Anwender'!I124),(Zielvereinbarung!G124)))</f>
        <v>0</v>
      </c>
      <c r="H124" s="859">
        <f>Zielvereinbarung!G124</f>
        <v>0</v>
      </c>
      <c r="I124" s="865"/>
      <c r="J124" s="516"/>
      <c r="K124" s="516"/>
      <c r="L124" s="516"/>
      <c r="M124" s="329"/>
      <c r="N124" s="349"/>
      <c r="O124" s="125"/>
      <c r="P124" s="329">
        <f>'BNB-System'!H120</f>
        <v>0</v>
      </c>
      <c r="Q124" s="563"/>
      <c r="R124" s="452"/>
      <c r="W124" s="45"/>
    </row>
    <row r="125" spans="2:23" hidden="1" outlineLevel="1">
      <c r="B125" s="130"/>
      <c r="C125" s="137" t="str">
        <f>'BNB-System'!C121</f>
        <v>Position der Fahrradstellplätze für Besucher</v>
      </c>
      <c r="D125" s="714">
        <f>'BNB-System'!D121</f>
        <v>5</v>
      </c>
      <c r="E125" s="722"/>
      <c r="F125" s="131"/>
      <c r="G125" s="764">
        <f>IF(AND(NOT(ISBLANK(K125)),NOT(ISBLANK(L125))),('Bewertung durch Anwender'!K125),IF(AND(NOT(ISBLANK(J125)),NOT(ISBLANK(I125))),('Bewertung durch Anwender'!I125),(Zielvereinbarung!G125)))</f>
        <v>0</v>
      </c>
      <c r="H125" s="859">
        <f>Zielvereinbarung!G125</f>
        <v>0</v>
      </c>
      <c r="I125" s="865"/>
      <c r="J125" s="516"/>
      <c r="K125" s="516"/>
      <c r="L125" s="516"/>
      <c r="M125" s="329"/>
      <c r="N125" s="349"/>
      <c r="O125" s="125"/>
      <c r="P125" s="329">
        <f>'BNB-System'!H121</f>
        <v>0</v>
      </c>
      <c r="Q125" s="563"/>
      <c r="R125" s="452"/>
      <c r="W125" s="45"/>
    </row>
    <row r="126" spans="2:23" ht="15.75" hidden="1" customHeight="1" outlineLevel="1">
      <c r="B126" s="130"/>
      <c r="C126" s="137" t="str">
        <f>'BNB-System'!C122</f>
        <v>Position der Fahrradstellplätze für Nutzer</v>
      </c>
      <c r="D126" s="714">
        <f>'BNB-System'!D122</f>
        <v>5</v>
      </c>
      <c r="E126" s="722"/>
      <c r="F126" s="131"/>
      <c r="G126" s="764">
        <f>IF(AND(NOT(ISBLANK(K126)),NOT(ISBLANK(L126))),('Bewertung durch Anwender'!K126),IF(AND(NOT(ISBLANK(J126)),NOT(ISBLANK(I126))),('Bewertung durch Anwender'!I126),(Zielvereinbarung!G126)))</f>
        <v>0</v>
      </c>
      <c r="H126" s="859">
        <f>Zielvereinbarung!G126</f>
        <v>0</v>
      </c>
      <c r="I126" s="865"/>
      <c r="J126" s="516"/>
      <c r="K126" s="516"/>
      <c r="L126" s="516"/>
      <c r="M126" s="329"/>
      <c r="N126" s="349"/>
      <c r="O126" s="125"/>
      <c r="P126" s="329">
        <f>'BNB-System'!H122</f>
        <v>0</v>
      </c>
      <c r="Q126" s="563"/>
      <c r="R126" s="452"/>
      <c r="W126" s="45"/>
    </row>
    <row r="127" spans="2:23" ht="15" hidden="1" customHeight="1" outlineLevel="1">
      <c r="B127" s="130"/>
      <c r="C127" s="137" t="str">
        <f>'BNB-System'!C123</f>
        <v>Witterungsgeschutz</v>
      </c>
      <c r="D127" s="714">
        <f>'BNB-System'!D123</f>
        <v>10</v>
      </c>
      <c r="E127" s="722"/>
      <c r="F127" s="131"/>
      <c r="G127" s="764">
        <f>IF(AND(NOT(ISBLANK(K127)),NOT(ISBLANK(L127))),('Bewertung durch Anwender'!K127),IF(AND(NOT(ISBLANK(J127)),NOT(ISBLANK(I127))),('Bewertung durch Anwender'!I127),(Zielvereinbarung!G127)))</f>
        <v>0</v>
      </c>
      <c r="H127" s="859">
        <f>Zielvereinbarung!G127</f>
        <v>0</v>
      </c>
      <c r="I127" s="865"/>
      <c r="J127" s="516"/>
      <c r="K127" s="516"/>
      <c r="L127" s="516"/>
      <c r="M127" s="329"/>
      <c r="N127" s="349"/>
      <c r="O127" s="125"/>
      <c r="P127" s="329">
        <f>'BNB-System'!H123</f>
        <v>0</v>
      </c>
      <c r="Q127" s="563"/>
      <c r="R127" s="452"/>
      <c r="W127" s="45"/>
    </row>
    <row r="128" spans="2:23" hidden="1" outlineLevel="1">
      <c r="B128" s="130"/>
      <c r="C128" s="137" t="str">
        <f>'BNB-System'!C124</f>
        <v>Beleuchtung</v>
      </c>
      <c r="D128" s="714">
        <f>'BNB-System'!D124</f>
        <v>10</v>
      </c>
      <c r="E128" s="722"/>
      <c r="F128" s="131"/>
      <c r="G128" s="764">
        <f>IF(AND(NOT(ISBLANK(K128)),NOT(ISBLANK(L128))),('Bewertung durch Anwender'!K128),IF(AND(NOT(ISBLANK(J128)),NOT(ISBLANK(I128))),('Bewertung durch Anwender'!I128),(Zielvereinbarung!G128)))</f>
        <v>0</v>
      </c>
      <c r="H128" s="859">
        <f>Zielvereinbarung!G128</f>
        <v>0</v>
      </c>
      <c r="I128" s="865"/>
      <c r="J128" s="516"/>
      <c r="K128" s="516"/>
      <c r="L128" s="516"/>
      <c r="M128" s="329"/>
      <c r="N128" s="349"/>
      <c r="O128" s="125"/>
      <c r="P128" s="329">
        <f>'BNB-System'!H124</f>
        <v>0</v>
      </c>
      <c r="Q128" s="563"/>
      <c r="R128" s="452"/>
      <c r="W128" s="45"/>
    </row>
    <row r="129" spans="2:23" hidden="1" outlineLevel="1">
      <c r="B129" s="130"/>
      <c r="C129" s="137" t="str">
        <f>'BNB-System'!C125</f>
        <v>Diebstahlgesicherter Bereich</v>
      </c>
      <c r="D129" s="714">
        <f>'BNB-System'!D125</f>
        <v>5</v>
      </c>
      <c r="E129" s="722"/>
      <c r="F129" s="131"/>
      <c r="G129" s="764">
        <f>IF(AND(NOT(ISBLANK(K129)),NOT(ISBLANK(L129))),('Bewertung durch Anwender'!K129),IF(AND(NOT(ISBLANK(J129)),NOT(ISBLANK(I129))),('Bewertung durch Anwender'!I129),(Zielvereinbarung!G129)))</f>
        <v>0</v>
      </c>
      <c r="H129" s="859">
        <f>Zielvereinbarung!G129</f>
        <v>0</v>
      </c>
      <c r="I129" s="865"/>
      <c r="J129" s="516"/>
      <c r="K129" s="516"/>
      <c r="L129" s="516"/>
      <c r="M129" s="329"/>
      <c r="N129" s="349"/>
      <c r="O129" s="125"/>
      <c r="P129" s="329">
        <f>'BNB-System'!H125</f>
        <v>0</v>
      </c>
      <c r="Q129" s="563"/>
      <c r="R129" s="452"/>
      <c r="W129" s="45"/>
    </row>
    <row r="130" spans="2:23" ht="15" hidden="1" customHeight="1" outlineLevel="1">
      <c r="B130" s="130"/>
      <c r="C130" s="137" t="str">
        <f>'BNB-System'!C126</f>
        <v>Fläche mit Ausstattung  für Wartungsarbeiten</v>
      </c>
      <c r="D130" s="714">
        <f>'BNB-System'!D126</f>
        <v>5</v>
      </c>
      <c r="E130" s="722"/>
      <c r="F130" s="131"/>
      <c r="G130" s="764">
        <f>IF(AND(NOT(ISBLANK(K130)),NOT(ISBLANK(L130))),('Bewertung durch Anwender'!K130),IF(AND(NOT(ISBLANK(J130)),NOT(ISBLANK(I130))),('Bewertung durch Anwender'!I130),(Zielvereinbarung!G130)))</f>
        <v>0</v>
      </c>
      <c r="H130" s="859">
        <f>Zielvereinbarung!G130</f>
        <v>0</v>
      </c>
      <c r="I130" s="865"/>
      <c r="J130" s="516"/>
      <c r="K130" s="516"/>
      <c r="L130" s="516"/>
      <c r="M130" s="329"/>
      <c r="N130" s="349"/>
      <c r="O130" s="125"/>
      <c r="P130" s="329">
        <f>'BNB-System'!H126</f>
        <v>0</v>
      </c>
      <c r="Q130" s="563"/>
      <c r="R130" s="452"/>
      <c r="W130" s="45"/>
    </row>
    <row r="131" spans="2:23" ht="15" hidden="1" customHeight="1" outlineLevel="1">
      <c r="B131" s="130"/>
      <c r="C131" s="137" t="str">
        <f>'BNB-System'!C127</f>
        <v>Duschen und Umkleiden</v>
      </c>
      <c r="D131" s="714">
        <f>'BNB-System'!D127</f>
        <v>5</v>
      </c>
      <c r="E131" s="722"/>
      <c r="F131" s="131"/>
      <c r="G131" s="764">
        <f>IF(AND(NOT(ISBLANK(K131)),NOT(ISBLANK(L131))),('Bewertung durch Anwender'!K131),IF(AND(NOT(ISBLANK(J131)),NOT(ISBLANK(I131))),('Bewertung durch Anwender'!I131),(Zielvereinbarung!G131)))</f>
        <v>0</v>
      </c>
      <c r="H131" s="859">
        <f>Zielvereinbarung!G131</f>
        <v>0</v>
      </c>
      <c r="I131" s="865"/>
      <c r="J131" s="516"/>
      <c r="K131" s="516"/>
      <c r="L131" s="516"/>
      <c r="M131" s="329"/>
      <c r="N131" s="349"/>
      <c r="O131" s="125"/>
      <c r="P131" s="329">
        <f>'BNB-System'!H127</f>
        <v>0</v>
      </c>
      <c r="Q131" s="563"/>
      <c r="R131" s="452"/>
      <c r="W131" s="45"/>
    </row>
    <row r="132" spans="2:23" ht="15" hidden="1" customHeight="1" outlineLevel="1" thickBot="1">
      <c r="B132" s="130"/>
      <c r="C132" s="137" t="str">
        <f>'BNB-System'!C128</f>
        <v>Trocknungsmöglichkeiten</v>
      </c>
      <c r="D132" s="714">
        <f>'BNB-System'!D128</f>
        <v>5</v>
      </c>
      <c r="E132" s="722"/>
      <c r="F132" s="131"/>
      <c r="G132" s="766">
        <f>IF(AND(NOT(ISBLANK(K132)),NOT(ISBLANK(L132))),('Bewertung durch Anwender'!K132),IF(AND(NOT(ISBLANK(J132)),NOT(ISBLANK(I132))),('Bewertung durch Anwender'!I132),(Zielvereinbarung!G132)))</f>
        <v>0</v>
      </c>
      <c r="H132" s="860">
        <f>Zielvereinbarung!G132</f>
        <v>0</v>
      </c>
      <c r="I132" s="871"/>
      <c r="J132" s="690"/>
      <c r="K132" s="690"/>
      <c r="L132" s="690"/>
      <c r="M132" s="330"/>
      <c r="N132" s="349"/>
      <c r="O132" s="125"/>
      <c r="P132" s="329">
        <f>'BNB-System'!H128</f>
        <v>0</v>
      </c>
      <c r="Q132" s="563"/>
      <c r="R132" s="452"/>
      <c r="W132" s="45"/>
    </row>
    <row r="133" spans="2:23" ht="15" customHeight="1" collapsed="1" thickBot="1">
      <c r="B133" s="117"/>
      <c r="C133" s="118" t="str">
        <f>'BNB-System'!C129</f>
        <v>Sicherung der Gestaltungsqualität</v>
      </c>
      <c r="D133" s="119"/>
      <c r="E133" s="414"/>
      <c r="F133" s="120"/>
      <c r="G133" s="414"/>
      <c r="H133" s="414"/>
      <c r="I133" s="611"/>
      <c r="J133" s="636"/>
      <c r="K133" s="636"/>
      <c r="L133" s="636"/>
      <c r="M133" s="119"/>
      <c r="N133" s="510"/>
      <c r="O133" s="125"/>
      <c r="P133" s="510">
        <f>'BNB-System'!H129</f>
        <v>0</v>
      </c>
      <c r="Q133" s="576"/>
      <c r="R133" s="432"/>
      <c r="W133" s="45"/>
    </row>
    <row r="134" spans="2:23" ht="15" customHeight="1" thickBot="1">
      <c r="B134" s="57" t="str">
        <f>'BNB-System'!B130</f>
        <v xml:space="preserve"> 3.3.1</v>
      </c>
      <c r="C134" s="379" t="str">
        <f>'BNB-System'!C130</f>
        <v>Gestalterische und städtebauliche Qualität</v>
      </c>
      <c r="D134" s="202">
        <f>'BNB-System'!D130</f>
        <v>100</v>
      </c>
      <c r="E134" s="403">
        <f>'BNB-System'!G130</f>
        <v>2.9347826086956522E-2</v>
      </c>
      <c r="F134" s="255"/>
      <c r="G134" s="683">
        <f>IF(AND(NOT(ISBLANK(K134)),NOT(ISBLANK(L134))),('Bewertung durch Anwender'!K134),IF(AND(NOT(ISBLANK(J134)),NOT(ISBLANK(I134))),('Bewertung durch Anwender'!I134),(Zielvereinbarung!G134)))</f>
        <v>0</v>
      </c>
      <c r="H134" s="699">
        <f>Zielvereinbarung!G134</f>
        <v>0</v>
      </c>
      <c r="I134" s="684"/>
      <c r="J134" s="687"/>
      <c r="K134" s="687"/>
      <c r="L134" s="687"/>
      <c r="M134" s="772">
        <f>IF(AND(M135&gt;0,M139&lt;=M140),SUM(M135:M138),IF(AND(M135&gt;0,M140&lt;=M139),SUM(M135:M138),IF(M139&gt;0,M139,IF(M140&gt;0,M140,M141))))</f>
        <v>0</v>
      </c>
      <c r="N134" s="538">
        <f>IF(AND(N135&gt;0,N139&lt;=N140),SUM(N135:N138),IF(AND(N135&gt;0,N140&lt;=N139),SUM(N135:N138),IF(N139&gt;0,N139,IF(N140&gt;0,N140,N141))))</f>
        <v>0</v>
      </c>
      <c r="O134" s="125"/>
      <c r="P134" s="491">
        <f>'BNB-System'!H130</f>
        <v>300</v>
      </c>
      <c r="Q134" s="557">
        <f>IF(ISNUMBER(E134*N134/100),E134*N134/100,0)</f>
        <v>0</v>
      </c>
      <c r="R134" s="432"/>
      <c r="W134" s="45"/>
    </row>
    <row r="135" spans="2:23" ht="15" hidden="1" customHeight="1" outlineLevel="1">
      <c r="B135" s="145"/>
      <c r="C135" s="137" t="str">
        <f>'BNB-System'!C131</f>
        <v>Durchführung von Planungswettbewerben</v>
      </c>
      <c r="D135" s="714">
        <f>'BNB-System'!D131</f>
        <v>20</v>
      </c>
      <c r="E135" s="722"/>
      <c r="F135" s="146"/>
      <c r="G135" s="764">
        <f>IF(AND(NOT(ISBLANK(K135)),NOT(ISBLANK(L135))),('Bewertung durch Anwender'!K135),IF(AND(NOT(ISBLANK(J135)),NOT(ISBLANK(I135))),('Bewertung durch Anwender'!I135),(Zielvereinbarung!G135)))</f>
        <v>0</v>
      </c>
      <c r="H135" s="859">
        <f>Zielvereinbarung!G135</f>
        <v>0</v>
      </c>
      <c r="I135" s="868"/>
      <c r="J135" s="516"/>
      <c r="K135" s="516"/>
      <c r="L135" s="516"/>
      <c r="M135" s="781"/>
      <c r="N135" s="349"/>
      <c r="O135" s="125"/>
      <c r="P135" s="329">
        <f>'BNB-System'!H131</f>
        <v>0</v>
      </c>
      <c r="Q135" s="563"/>
      <c r="R135" s="445"/>
      <c r="W135" s="45"/>
    </row>
    <row r="136" spans="2:23" ht="15" hidden="1" customHeight="1" outlineLevel="1">
      <c r="B136" s="145"/>
      <c r="C136" s="137" t="str">
        <f>'BNB-System'!C132</f>
        <v>Wettbewerbsverfahren</v>
      </c>
      <c r="D136" s="714">
        <f>'BNB-System'!D132</f>
        <v>40</v>
      </c>
      <c r="E136" s="722"/>
      <c r="F136" s="146"/>
      <c r="G136" s="764">
        <f>IF(AND(NOT(ISBLANK(K136)),NOT(ISBLANK(L136))),('Bewertung durch Anwender'!K136),IF(AND(NOT(ISBLANK(J136)),NOT(ISBLANK(I136))),('Bewertung durch Anwender'!I136),(Zielvereinbarung!G136)))</f>
        <v>0</v>
      </c>
      <c r="H136" s="859">
        <f>Zielvereinbarung!G136</f>
        <v>0</v>
      </c>
      <c r="I136" s="868"/>
      <c r="J136" s="516"/>
      <c r="K136" s="516"/>
      <c r="L136" s="516"/>
      <c r="M136" s="781"/>
      <c r="N136" s="349"/>
      <c r="O136" s="125"/>
      <c r="P136" s="329">
        <f>'BNB-System'!H132</f>
        <v>0</v>
      </c>
      <c r="Q136" s="563"/>
      <c r="R136" s="445"/>
      <c r="W136" s="45"/>
    </row>
    <row r="137" spans="2:23" ht="15" hidden="1" customHeight="1" outlineLevel="1">
      <c r="B137" s="145"/>
      <c r="C137" s="137" t="str">
        <f>'BNB-System'!C133</f>
        <v>Ausführung des Entwurfs eines der Preisträger</v>
      </c>
      <c r="D137" s="714">
        <f>'BNB-System'!D133</f>
        <v>30</v>
      </c>
      <c r="E137" s="722"/>
      <c r="F137" s="146"/>
      <c r="G137" s="764">
        <f>IF(AND(NOT(ISBLANK(K137)),NOT(ISBLANK(L137))),('Bewertung durch Anwender'!K137),IF(AND(NOT(ISBLANK(J137)),NOT(ISBLANK(I137))),('Bewertung durch Anwender'!I137),(Zielvereinbarung!G137)))</f>
        <v>0</v>
      </c>
      <c r="H137" s="859">
        <f>Zielvereinbarung!G137</f>
        <v>0</v>
      </c>
      <c r="I137" s="868"/>
      <c r="J137" s="516"/>
      <c r="K137" s="516"/>
      <c r="L137" s="516"/>
      <c r="M137" s="781"/>
      <c r="N137" s="349"/>
      <c r="O137" s="125"/>
      <c r="P137" s="329">
        <f>'BNB-System'!H133</f>
        <v>0</v>
      </c>
      <c r="Q137" s="563"/>
      <c r="R137" s="445"/>
      <c r="W137" s="45"/>
    </row>
    <row r="138" spans="2:23" ht="15.75" hidden="1" customHeight="1" outlineLevel="1">
      <c r="B138" s="145"/>
      <c r="C138" s="137" t="str">
        <f>'BNB-System'!C134</f>
        <v>Beauftragung des Planungsteams</v>
      </c>
      <c r="D138" s="714">
        <f>'BNB-System'!D134</f>
        <v>10</v>
      </c>
      <c r="E138" s="722"/>
      <c r="F138" s="146"/>
      <c r="G138" s="764">
        <f>IF(AND(NOT(ISBLANK(K138)),NOT(ISBLANK(L138))),('Bewertung durch Anwender'!K138),IF(AND(NOT(ISBLANK(J138)),NOT(ISBLANK(I138))),('Bewertung durch Anwender'!I138),(Zielvereinbarung!G138)))</f>
        <v>0</v>
      </c>
      <c r="H138" s="859">
        <f>Zielvereinbarung!G138</f>
        <v>0</v>
      </c>
      <c r="I138" s="868"/>
      <c r="J138" s="516"/>
      <c r="K138" s="516"/>
      <c r="L138" s="516"/>
      <c r="M138" s="781"/>
      <c r="N138" s="349"/>
      <c r="O138" s="125"/>
      <c r="P138" s="329">
        <f>'BNB-System'!H134</f>
        <v>0</v>
      </c>
      <c r="Q138" s="563"/>
      <c r="R138" s="445"/>
      <c r="W138" s="45"/>
    </row>
    <row r="139" spans="2:23" ht="15" hidden="1" customHeight="1" outlineLevel="1">
      <c r="B139" s="145"/>
      <c r="C139" s="137" t="str">
        <f>'BNB-System'!C135</f>
        <v>Auszeichnung mit einem Architekturpreis</v>
      </c>
      <c r="D139" s="714">
        <f>'BNB-System'!D135</f>
        <v>60</v>
      </c>
      <c r="E139" s="722"/>
      <c r="F139" s="146"/>
      <c r="G139" s="764">
        <f>IF(AND(NOT(ISBLANK(K139)),NOT(ISBLANK(L139))),('Bewertung durch Anwender'!K139),IF(AND(NOT(ISBLANK(J139)),NOT(ISBLANK(I139))),('Bewertung durch Anwender'!I139),(Zielvereinbarung!G139)))</f>
        <v>0</v>
      </c>
      <c r="H139" s="859">
        <f>Zielvereinbarung!G139</f>
        <v>0</v>
      </c>
      <c r="I139" s="868"/>
      <c r="J139" s="516"/>
      <c r="K139" s="516"/>
      <c r="L139" s="516"/>
      <c r="M139" s="781"/>
      <c r="N139" s="349"/>
      <c r="O139" s="125"/>
      <c r="P139" s="329">
        <f>'BNB-System'!H135</f>
        <v>0</v>
      </c>
      <c r="Q139" s="563"/>
      <c r="R139" s="445"/>
      <c r="W139" s="45"/>
    </row>
    <row r="140" spans="2:23" ht="15" hidden="1" customHeight="1" outlineLevel="1">
      <c r="B140" s="145"/>
      <c r="C140" s="137" t="str">
        <f>'BNB-System'!C136</f>
        <v>Unabhängiges Expertengremium</v>
      </c>
      <c r="D140" s="714">
        <f>'BNB-System'!D136</f>
        <v>40</v>
      </c>
      <c r="E140" s="722"/>
      <c r="F140" s="146"/>
      <c r="G140" s="764">
        <f>IF(AND(NOT(ISBLANK(K140)),NOT(ISBLANK(L140))),('Bewertung durch Anwender'!K140),IF(AND(NOT(ISBLANK(J140)),NOT(ISBLANK(I140))),('Bewertung durch Anwender'!I140),(Zielvereinbarung!G140)))</f>
        <v>0</v>
      </c>
      <c r="H140" s="859">
        <f>Zielvereinbarung!G140</f>
        <v>0</v>
      </c>
      <c r="I140" s="868"/>
      <c r="J140" s="516"/>
      <c r="K140" s="516"/>
      <c r="L140" s="516"/>
      <c r="M140" s="781"/>
      <c r="N140" s="349"/>
      <c r="O140" s="125"/>
      <c r="P140" s="329">
        <f>'BNB-System'!H136</f>
        <v>0</v>
      </c>
      <c r="Q140" s="563"/>
      <c r="R140" s="445"/>
      <c r="W140" s="45"/>
    </row>
    <row r="141" spans="2:23" ht="15" hidden="1" customHeight="1" outlineLevel="1" thickBot="1">
      <c r="B141" s="149"/>
      <c r="C141" s="137" t="str">
        <f>'BNB-System'!C137</f>
        <v>Sonderfall Mindestanforderung</v>
      </c>
      <c r="D141" s="714">
        <f>'BNB-System'!D137</f>
        <v>10</v>
      </c>
      <c r="E141" s="723"/>
      <c r="F141" s="150"/>
      <c r="G141" s="765">
        <f>IF(AND(NOT(ISBLANK(K141)),NOT(ISBLANK(L141))),('Bewertung durch Anwender'!K141),IF(AND(NOT(ISBLANK(J141)),NOT(ISBLANK(I141))),('Bewertung durch Anwender'!I141),(Zielvereinbarung!G141)))</f>
        <v>0</v>
      </c>
      <c r="H141" s="861">
        <f>Zielvereinbarung!G141</f>
        <v>0</v>
      </c>
      <c r="I141" s="872"/>
      <c r="J141" s="518"/>
      <c r="K141" s="518"/>
      <c r="L141" s="518"/>
      <c r="M141" s="782"/>
      <c r="N141" s="349"/>
      <c r="O141" s="125"/>
      <c r="P141" s="329">
        <f>'BNB-System'!H137</f>
        <v>0</v>
      </c>
      <c r="Q141" s="563"/>
      <c r="R141" s="445"/>
      <c r="W141" s="45"/>
    </row>
    <row r="142" spans="2:23" ht="15" customHeight="1" collapsed="1" thickBot="1">
      <c r="B142" s="57" t="str">
        <f>'BNB-System'!B138</f>
        <v xml:space="preserve"> 3.3.2</v>
      </c>
      <c r="C142" s="379" t="str">
        <f>'BNB-System'!C138</f>
        <v xml:space="preserve">Kunst am Bau </v>
      </c>
      <c r="D142" s="202">
        <f>'BNB-System'!D138</f>
        <v>100</v>
      </c>
      <c r="E142" s="403">
        <f>'BNB-System'!G138</f>
        <v>9.7826086956521747E-3</v>
      </c>
      <c r="F142" s="254"/>
      <c r="G142" s="515">
        <f>IF(AND(NOT(ISBLANK(K142)),NOT(ISBLANK(L142))),('Bewertung durch Anwender'!K142),IF(AND(NOT(ISBLANK(J142)),NOT(ISBLANK(I142))),('Bewertung durch Anwender'!I142),(Zielvereinbarung!G142)))</f>
        <v>0</v>
      </c>
      <c r="H142" s="698">
        <f>Zielvereinbarung!G142</f>
        <v>0</v>
      </c>
      <c r="I142" s="684"/>
      <c r="J142" s="687"/>
      <c r="K142" s="687"/>
      <c r="L142" s="687"/>
      <c r="M142" s="778">
        <f>SUM(M143:M146)</f>
        <v>0</v>
      </c>
      <c r="N142" s="779">
        <f>SUM(N143:N146)</f>
        <v>0</v>
      </c>
      <c r="O142" s="125"/>
      <c r="P142" s="491">
        <f>'BNB-System'!H138</f>
        <v>100</v>
      </c>
      <c r="Q142" s="557">
        <f>IF(ISNUMBER(E142*N142/100),E142*N142/100,0)</f>
        <v>0</v>
      </c>
      <c r="R142" s="432"/>
      <c r="W142" s="45"/>
    </row>
    <row r="143" spans="2:23" ht="15" hidden="1" customHeight="1" outlineLevel="1">
      <c r="B143" s="130"/>
      <c r="C143" s="137" t="str">
        <f>'BNB-System'!C139</f>
        <v>Mindestanforderung</v>
      </c>
      <c r="D143" s="714">
        <f>'BNB-System'!D139</f>
        <v>10</v>
      </c>
      <c r="E143" s="722"/>
      <c r="F143" s="131"/>
      <c r="G143" s="764">
        <f>IF(AND(NOT(ISBLANK(K143)),NOT(ISBLANK(L143))),('Bewertung durch Anwender'!K143),IF(AND(NOT(ISBLANK(J143)),NOT(ISBLANK(I143))),('Bewertung durch Anwender'!I143),(Zielvereinbarung!G143)))</f>
        <v>0</v>
      </c>
      <c r="H143" s="859">
        <f>Zielvereinbarung!G143</f>
        <v>0</v>
      </c>
      <c r="I143" s="865"/>
      <c r="J143" s="516"/>
      <c r="K143" s="516"/>
      <c r="L143" s="516"/>
      <c r="M143" s="329"/>
      <c r="N143" s="349"/>
      <c r="O143" s="125"/>
      <c r="P143" s="329">
        <f>'BNB-System'!H139</f>
        <v>0</v>
      </c>
      <c r="Q143" s="563"/>
      <c r="R143" s="445"/>
      <c r="W143" s="45"/>
    </row>
    <row r="144" spans="2:23" ht="15" hidden="1" customHeight="1" outlineLevel="1">
      <c r="B144" s="130"/>
      <c r="C144" s="137" t="str">
        <f>'BNB-System'!C140</f>
        <v>Bereitstellung von Mitteln im Rahmen der Bauaufgabe</v>
      </c>
      <c r="D144" s="714">
        <f>'BNB-System'!D140</f>
        <v>30</v>
      </c>
      <c r="E144" s="722"/>
      <c r="F144" s="131"/>
      <c r="G144" s="764">
        <f>IF(AND(NOT(ISBLANK(K144)),NOT(ISBLANK(L144))),('Bewertung durch Anwender'!K144),IF(AND(NOT(ISBLANK(J144)),NOT(ISBLANK(I144))),('Bewertung durch Anwender'!I144),(Zielvereinbarung!G144)))</f>
        <v>0</v>
      </c>
      <c r="H144" s="859">
        <f>Zielvereinbarung!G144</f>
        <v>0</v>
      </c>
      <c r="I144" s="865"/>
      <c r="J144" s="516"/>
      <c r="K144" s="516"/>
      <c r="L144" s="516"/>
      <c r="M144" s="329"/>
      <c r="N144" s="349"/>
      <c r="O144" s="125"/>
      <c r="P144" s="329">
        <f>'BNB-System'!H140</f>
        <v>0</v>
      </c>
      <c r="Q144" s="563"/>
      <c r="R144" s="445"/>
      <c r="W144" s="45"/>
    </row>
    <row r="145" spans="2:23" ht="15" hidden="1" customHeight="1" outlineLevel="1">
      <c r="B145" s="130"/>
      <c r="C145" s="137" t="str">
        <f>'BNB-System'!C141</f>
        <v>Umsetzung des BMVBS-Leitfadens Kunst am Bau</v>
      </c>
      <c r="D145" s="714">
        <f>'BNB-System'!D141</f>
        <v>40</v>
      </c>
      <c r="E145" s="722"/>
      <c r="F145" s="131"/>
      <c r="G145" s="764">
        <f>IF(AND(NOT(ISBLANK(K145)),NOT(ISBLANK(L145))),('Bewertung durch Anwender'!K145),IF(AND(NOT(ISBLANK(J145)),NOT(ISBLANK(I145))),('Bewertung durch Anwender'!I145),(Zielvereinbarung!G145)))</f>
        <v>0</v>
      </c>
      <c r="H145" s="859">
        <f>Zielvereinbarung!G145</f>
        <v>0</v>
      </c>
      <c r="I145" s="865"/>
      <c r="J145" s="516"/>
      <c r="K145" s="516"/>
      <c r="L145" s="516"/>
      <c r="M145" s="329"/>
      <c r="N145" s="349"/>
      <c r="O145" s="125"/>
      <c r="P145" s="329">
        <f>'BNB-System'!H141</f>
        <v>0</v>
      </c>
      <c r="Q145" s="563"/>
      <c r="R145" s="445"/>
      <c r="W145" s="45"/>
    </row>
    <row r="146" spans="2:23" ht="15" hidden="1" customHeight="1" outlineLevel="1" thickBot="1">
      <c r="B146" s="392"/>
      <c r="C146" s="137" t="str">
        <f>'BNB-System'!C142</f>
        <v>Öffentlichkeitsarbeit, Rezeption  der Kunst am Bau</v>
      </c>
      <c r="D146" s="714">
        <f>'BNB-System'!D142</f>
        <v>20</v>
      </c>
      <c r="E146" s="722"/>
      <c r="F146" s="131"/>
      <c r="G146" s="766">
        <f>IF(AND(NOT(ISBLANK(K146)),NOT(ISBLANK(L146))),('Bewertung durch Anwender'!K146),IF(AND(NOT(ISBLANK(J146)),NOT(ISBLANK(I146))),('Bewertung durch Anwender'!I146),(Zielvereinbarung!G146)))</f>
        <v>0</v>
      </c>
      <c r="H146" s="860">
        <f>Zielvereinbarung!G146</f>
        <v>0</v>
      </c>
      <c r="I146" s="863"/>
      <c r="J146" s="690"/>
      <c r="K146" s="690"/>
      <c r="L146" s="690"/>
      <c r="M146" s="330"/>
      <c r="N146" s="349"/>
      <c r="O146" s="125"/>
      <c r="P146" s="329">
        <f>'BNB-System'!H142</f>
        <v>0</v>
      </c>
      <c r="Q146" s="563"/>
      <c r="R146" s="445"/>
      <c r="W146" s="45"/>
    </row>
    <row r="147" spans="2:23" ht="15" customHeight="1" collapsed="1">
      <c r="B147" s="155"/>
      <c r="C147" s="156"/>
      <c r="D147" s="157"/>
      <c r="E147" s="417"/>
      <c r="F147" s="158"/>
      <c r="G147" s="417"/>
      <c r="H147" s="417"/>
      <c r="I147" s="614"/>
      <c r="J147" s="637"/>
      <c r="K147" s="637"/>
      <c r="L147" s="637"/>
      <c r="M147" s="157"/>
      <c r="N147" s="496"/>
      <c r="O147" s="161"/>
      <c r="P147" s="496">
        <f>'BNB-System'!H143</f>
        <v>0</v>
      </c>
      <c r="Q147" s="577"/>
      <c r="R147" s="450"/>
      <c r="W147" s="45"/>
    </row>
    <row r="148" spans="2:23" ht="15" customHeight="1">
      <c r="B148" s="162" t="str">
        <f>'BNB-System'!B144</f>
        <v>Technische Qualität</v>
      </c>
      <c r="C148" s="163"/>
      <c r="D148" s="164"/>
      <c r="E148" s="546">
        <f>'BNB-System'!G144</f>
        <v>0.22500000000000001</v>
      </c>
      <c r="F148" s="165"/>
      <c r="G148" s="546">
        <f>IF(AND(NOT(ISBLANK(K148)),NOT(ISBLANK(L148))),('Bewertung durch Anwender'!K148),IF(AND(NOT(ISBLANK(J148)),NOT(ISBLANK(I148))),('Bewertung durch Anwender'!I148),(Zielvereinbarung!G148)))</f>
        <v>0</v>
      </c>
      <c r="H148" s="546">
        <f>Zielvereinbarung!G148</f>
        <v>0</v>
      </c>
      <c r="I148" s="162"/>
      <c r="J148" s="470"/>
      <c r="K148" s="470"/>
      <c r="L148" s="470"/>
      <c r="M148" s="546">
        <f>M151*($E$151/100)+M156*($E$156/100)+M163*($E$163/100)+M173*($E$173/100)+M174*($E$174/100)+M175*($E$175/100)</f>
        <v>0</v>
      </c>
      <c r="N148" s="546">
        <f>N151*($E$151/100)+N156*($E$156/100)+N163*($E$163/100)+N173*($E$173/100)+N174*($E$174/100)+N175*($E$175/100)</f>
        <v>0</v>
      </c>
      <c r="O148" s="166"/>
      <c r="P148" s="497">
        <f>'BNB-System'!H144</f>
        <v>1000</v>
      </c>
      <c r="Q148" s="578"/>
      <c r="R148" s="451"/>
      <c r="W148" s="45"/>
    </row>
    <row r="149" spans="2:23" ht="15" customHeight="1" thickBot="1">
      <c r="B149" s="167"/>
      <c r="C149" s="168"/>
      <c r="D149" s="169"/>
      <c r="E149" s="418"/>
      <c r="F149" s="170"/>
      <c r="G149" s="418"/>
      <c r="H149" s="418"/>
      <c r="I149" s="615"/>
      <c r="J149" s="638"/>
      <c r="K149" s="638"/>
      <c r="L149" s="638"/>
      <c r="M149" s="169"/>
      <c r="N149" s="498"/>
      <c r="O149" s="166"/>
      <c r="P149" s="498">
        <f>'BNB-System'!H145</f>
        <v>0</v>
      </c>
      <c r="Q149" s="579"/>
      <c r="R149" s="450"/>
      <c r="W149" s="45"/>
    </row>
    <row r="150" spans="2:23" ht="15" thickBot="1">
      <c r="B150" s="173"/>
      <c r="C150" s="174" t="str">
        <f>'BNB-System'!C146</f>
        <v>technische Ausführung</v>
      </c>
      <c r="D150" s="175"/>
      <c r="E150" s="419"/>
      <c r="F150" s="176"/>
      <c r="G150" s="419"/>
      <c r="H150" s="419"/>
      <c r="I150" s="616"/>
      <c r="J150" s="639"/>
      <c r="K150" s="639"/>
      <c r="L150" s="639"/>
      <c r="M150" s="175"/>
      <c r="N150" s="511"/>
      <c r="O150" s="178"/>
      <c r="P150" s="511">
        <f>'BNB-System'!H146</f>
        <v>0</v>
      </c>
      <c r="Q150" s="580"/>
      <c r="R150" s="432"/>
      <c r="W150" s="45"/>
    </row>
    <row r="151" spans="2:23" ht="12.75" customHeight="1" thickBot="1">
      <c r="B151" s="57" t="str">
        <f>'BNB-System'!B147</f>
        <v xml:space="preserve"> 4.1.1</v>
      </c>
      <c r="C151" s="360" t="str">
        <f>'BNB-System'!C147</f>
        <v xml:space="preserve">Schallschutz </v>
      </c>
      <c r="D151" s="476">
        <f>'BNB-System'!D147</f>
        <v>100</v>
      </c>
      <c r="E151" s="477">
        <f>'BNB-System'!G147</f>
        <v>4.5000000000000005E-2</v>
      </c>
      <c r="F151" s="478"/>
      <c r="G151" s="683">
        <f>IF(AND(NOT(ISBLANK(K151)),NOT(ISBLANK(L151))),('Bewertung durch Anwender'!K151),IF(AND(NOT(ISBLANK(J151)),NOT(ISBLANK(I151))),('Bewertung durch Anwender'!I151),(Zielvereinbarung!G151)))</f>
        <v>0</v>
      </c>
      <c r="H151" s="700">
        <f>Zielvereinbarung!G151</f>
        <v>0</v>
      </c>
      <c r="I151" s="691"/>
      <c r="J151" s="692"/>
      <c r="K151" s="692"/>
      <c r="L151" s="692"/>
      <c r="M151" s="778">
        <f>SUM(M152:M155)</f>
        <v>0</v>
      </c>
      <c r="N151" s="779">
        <f>SUM(N152:N155)</f>
        <v>0</v>
      </c>
      <c r="O151" s="179"/>
      <c r="P151" s="499">
        <f>'BNB-System'!H147</f>
        <v>200</v>
      </c>
      <c r="Q151" s="557">
        <f>IF(ISNUMBER(E151*N151/100),E151*N151/100,0)</f>
        <v>0</v>
      </c>
      <c r="R151" s="432"/>
      <c r="W151" s="45"/>
    </row>
    <row r="152" spans="2:23" hidden="1" outlineLevel="1">
      <c r="B152" s="130"/>
      <c r="C152" s="395" t="str">
        <f>'BNB-System'!C148</f>
        <v>Luftschallschutz gegen Außenlärm</v>
      </c>
      <c r="D152" s="714">
        <f>'BNB-System'!D148</f>
        <v>20</v>
      </c>
      <c r="E152" s="722"/>
      <c r="F152" s="61"/>
      <c r="G152" s="764">
        <f>IF(AND(NOT(ISBLANK(K152)),NOT(ISBLANK(L152))),('Bewertung durch Anwender'!K152),IF(AND(NOT(ISBLANK(J152)),NOT(ISBLANK(I152))),('Bewertung durch Anwender'!I152),(Zielvereinbarung!G152)))</f>
        <v>0</v>
      </c>
      <c r="H152" s="859">
        <f>Zielvereinbarung!G152</f>
        <v>0</v>
      </c>
      <c r="I152" s="865"/>
      <c r="J152" s="516"/>
      <c r="K152" s="516"/>
      <c r="L152" s="516"/>
      <c r="M152" s="781"/>
      <c r="N152" s="349"/>
      <c r="O152" s="179"/>
      <c r="P152" s="329">
        <f>'BNB-System'!H148</f>
        <v>0</v>
      </c>
      <c r="Q152" s="563"/>
      <c r="R152" s="445"/>
      <c r="W152" s="45"/>
    </row>
    <row r="153" spans="2:23" ht="12.75" hidden="1" customHeight="1" outlineLevel="1">
      <c r="B153" s="130"/>
      <c r="C153" s="137" t="str">
        <f>'BNB-System'!C149</f>
        <v>Luftschallschutz gegenüber fremden und eigenen Arbeitsbereichen</v>
      </c>
      <c r="D153" s="714">
        <f>'BNB-System'!D149</f>
        <v>30</v>
      </c>
      <c r="E153" s="722"/>
      <c r="F153" s="61"/>
      <c r="G153" s="764">
        <f>IF(AND(NOT(ISBLANK(K153)),NOT(ISBLANK(L153))),('Bewertung durch Anwender'!K153),IF(AND(NOT(ISBLANK(J153)),NOT(ISBLANK(I153))),('Bewertung durch Anwender'!I153),(Zielvereinbarung!G153)))</f>
        <v>0</v>
      </c>
      <c r="H153" s="859">
        <f>Zielvereinbarung!G153</f>
        <v>0</v>
      </c>
      <c r="I153" s="865"/>
      <c r="J153" s="516"/>
      <c r="K153" s="516"/>
      <c r="L153" s="516"/>
      <c r="M153" s="781"/>
      <c r="N153" s="349"/>
      <c r="O153" s="179"/>
      <c r="P153" s="329">
        <f>'BNB-System'!H149</f>
        <v>0</v>
      </c>
      <c r="Q153" s="563"/>
      <c r="R153" s="445"/>
      <c r="W153" s="45"/>
    </row>
    <row r="154" spans="2:23" ht="15" hidden="1" customHeight="1" outlineLevel="1">
      <c r="B154" s="130"/>
      <c r="C154" s="137" t="str">
        <f>'BNB-System'!C150</f>
        <v>Trittschallschutz gegenüber fremden und eigenen Arbeitsbereichen</v>
      </c>
      <c r="D154" s="714">
        <f>'BNB-System'!D150</f>
        <v>30</v>
      </c>
      <c r="E154" s="722"/>
      <c r="F154" s="61"/>
      <c r="G154" s="764">
        <f>IF(AND(NOT(ISBLANK(K154)),NOT(ISBLANK(L154))),('Bewertung durch Anwender'!K154),IF(AND(NOT(ISBLANK(J154)),NOT(ISBLANK(I154))),('Bewertung durch Anwender'!I154),(Zielvereinbarung!G154)))</f>
        <v>0</v>
      </c>
      <c r="H154" s="859">
        <f>Zielvereinbarung!G154</f>
        <v>0</v>
      </c>
      <c r="I154" s="865"/>
      <c r="J154" s="516"/>
      <c r="K154" s="516"/>
      <c r="L154" s="516"/>
      <c r="M154" s="781"/>
      <c r="N154" s="349"/>
      <c r="O154" s="179"/>
      <c r="P154" s="329">
        <f>'BNB-System'!H150</f>
        <v>0</v>
      </c>
      <c r="Q154" s="563"/>
      <c r="R154" s="445"/>
      <c r="W154" s="45"/>
    </row>
    <row r="155" spans="2:23" ht="15.75" hidden="1" customHeight="1" outlineLevel="1" thickBot="1">
      <c r="B155" s="130"/>
      <c r="C155" s="137" t="str">
        <f>'BNB-System'!C151</f>
        <v>Schallschutz gegenüber haustechnischen Anlagen</v>
      </c>
      <c r="D155" s="715">
        <f>'BNB-System'!D151</f>
        <v>20</v>
      </c>
      <c r="E155" s="722"/>
      <c r="F155" s="61"/>
      <c r="G155" s="765">
        <f>IF(AND(NOT(ISBLANK(K155)),NOT(ISBLANK(L155))),('Bewertung durch Anwender'!K155),IF(AND(NOT(ISBLANK(J155)),NOT(ISBLANK(I155))),('Bewertung durch Anwender'!I155),(Zielvereinbarung!G155)))</f>
        <v>0</v>
      </c>
      <c r="H155" s="861">
        <f>Zielvereinbarung!G155</f>
        <v>0</v>
      </c>
      <c r="I155" s="867"/>
      <c r="J155" s="518"/>
      <c r="K155" s="518"/>
      <c r="L155" s="518"/>
      <c r="M155" s="782"/>
      <c r="N155" s="359"/>
      <c r="O155" s="179"/>
      <c r="P155" s="358">
        <f>'BNB-System'!H151</f>
        <v>0</v>
      </c>
      <c r="Q155" s="574"/>
      <c r="R155" s="445"/>
      <c r="W155" s="45"/>
    </row>
    <row r="156" spans="2:23" ht="15" customHeight="1" collapsed="1" thickBot="1">
      <c r="B156" s="57" t="str">
        <f>'BNB-System'!B152</f>
        <v xml:space="preserve"> 4.1.2</v>
      </c>
      <c r="C156" s="379" t="str">
        <f>'BNB-System'!C152</f>
        <v xml:space="preserve">Wärme- und Tauwasserschutz </v>
      </c>
      <c r="D156" s="202">
        <f>'BNB-System'!D152</f>
        <v>100</v>
      </c>
      <c r="E156" s="403">
        <f>'BNB-System'!G152</f>
        <v>4.5000000000000005E-2</v>
      </c>
      <c r="F156" s="295"/>
      <c r="G156" s="515">
        <f>IF(AND(NOT(ISBLANK(K156)),NOT(ISBLANK(L156))),('Bewertung durch Anwender'!K156),IF(AND(NOT(ISBLANK(J156)),NOT(ISBLANK(I156))),('Bewertung durch Anwender'!I156),(Zielvereinbarung!G156)))</f>
        <v>0</v>
      </c>
      <c r="H156" s="698">
        <f>Zielvereinbarung!G156</f>
        <v>0</v>
      </c>
      <c r="I156" s="684"/>
      <c r="J156" s="687"/>
      <c r="K156" s="687"/>
      <c r="L156" s="687"/>
      <c r="M156" s="778">
        <f>SUM(M157:M162)</f>
        <v>0</v>
      </c>
      <c r="N156" s="779">
        <f>SUM(N157:N162)</f>
        <v>0</v>
      </c>
      <c r="O156" s="179"/>
      <c r="P156" s="491">
        <f>'BNB-System'!H152</f>
        <v>200</v>
      </c>
      <c r="Q156" s="557">
        <f>IF(ISNUMBER(E156*N156/100),E156*N156/100,0)</f>
        <v>0</v>
      </c>
      <c r="R156" s="432"/>
      <c r="W156" s="45"/>
    </row>
    <row r="157" spans="2:23" ht="15" hidden="1" customHeight="1" outlineLevel="1">
      <c r="B157" s="130"/>
      <c r="C157" s="137" t="str">
        <f>'BNB-System'!C153</f>
        <v>Mittlere Wärmeduchgangskoeffizienten</v>
      </c>
      <c r="D157" s="714">
        <f>'BNB-System'!D153</f>
        <v>30</v>
      </c>
      <c r="E157" s="722"/>
      <c r="F157" s="131"/>
      <c r="G157" s="764">
        <f>IF(AND(NOT(ISBLANK(K157)),NOT(ISBLANK(L157))),('Bewertung durch Anwender'!K157),IF(AND(NOT(ISBLANK(J157)),NOT(ISBLANK(I157))),('Bewertung durch Anwender'!I157),(Zielvereinbarung!G157)))</f>
        <v>0</v>
      </c>
      <c r="H157" s="859">
        <f>Zielvereinbarung!G157</f>
        <v>0</v>
      </c>
      <c r="I157" s="865"/>
      <c r="J157" s="516"/>
      <c r="K157" s="516"/>
      <c r="L157" s="516"/>
      <c r="M157" s="781"/>
      <c r="N157" s="349"/>
      <c r="O157" s="179"/>
      <c r="P157" s="329">
        <f>'BNB-System'!H153</f>
        <v>0</v>
      </c>
      <c r="Q157" s="563"/>
      <c r="R157" s="445"/>
      <c r="W157" s="45"/>
    </row>
    <row r="158" spans="2:23" ht="15" hidden="1" customHeight="1" outlineLevel="1">
      <c r="B158" s="130"/>
      <c r="C158" s="137" t="str">
        <f>'BNB-System'!C154</f>
        <v>Wärmebrückenzuschlag</v>
      </c>
      <c r="D158" s="714">
        <f>'BNB-System'!D154</f>
        <v>15</v>
      </c>
      <c r="E158" s="406"/>
      <c r="F158" s="131"/>
      <c r="G158" s="764">
        <f>IF(AND(NOT(ISBLANK(K158)),NOT(ISBLANK(L158))),('Bewertung durch Anwender'!K158),IF(AND(NOT(ISBLANK(J158)),NOT(ISBLANK(I158))),('Bewertung durch Anwender'!I158),(Zielvereinbarung!G158)))</f>
        <v>0</v>
      </c>
      <c r="H158" s="859">
        <f>Zielvereinbarung!G158</f>
        <v>0</v>
      </c>
      <c r="I158" s="865"/>
      <c r="J158" s="679"/>
      <c r="K158" s="679"/>
      <c r="L158" s="679"/>
      <c r="M158" s="781"/>
      <c r="N158" s="349"/>
      <c r="O158" s="179"/>
      <c r="P158" s="329">
        <f>'BNB-System'!H154</f>
        <v>0</v>
      </c>
      <c r="Q158" s="563"/>
      <c r="R158" s="445"/>
      <c r="W158" s="45"/>
    </row>
    <row r="159" spans="2:23" ht="15" hidden="1" customHeight="1" outlineLevel="1">
      <c r="B159" s="130"/>
      <c r="C159" s="137" t="str">
        <f>'BNB-System'!C155</f>
        <v>Klassen der Luftdurchlässigkeit (Fugendurchlässigkeit)</v>
      </c>
      <c r="D159" s="714">
        <f>'BNB-System'!D155</f>
        <v>15</v>
      </c>
      <c r="E159" s="722"/>
      <c r="F159" s="131"/>
      <c r="G159" s="764">
        <f>IF(AND(NOT(ISBLANK(K159)),NOT(ISBLANK(L159))),('Bewertung durch Anwender'!K159),IF(AND(NOT(ISBLANK(J159)),NOT(ISBLANK(I159))),('Bewertung durch Anwender'!I159),(Zielvereinbarung!G159)))</f>
        <v>0</v>
      </c>
      <c r="H159" s="859">
        <f>Zielvereinbarung!G159</f>
        <v>0</v>
      </c>
      <c r="I159" s="865"/>
      <c r="J159" s="516"/>
      <c r="K159" s="516"/>
      <c r="L159" s="516"/>
      <c r="M159" s="781"/>
      <c r="N159" s="349"/>
      <c r="O159" s="179"/>
      <c r="P159" s="329">
        <f>'BNB-System'!H155</f>
        <v>0</v>
      </c>
      <c r="Q159" s="563"/>
      <c r="R159" s="445"/>
      <c r="W159" s="45"/>
    </row>
    <row r="160" spans="2:23" ht="15" hidden="1" customHeight="1" outlineLevel="1">
      <c r="B160" s="130"/>
      <c r="C160" s="137" t="str">
        <f>'BNB-System'!C156</f>
        <v>Tauwasserbildung</v>
      </c>
      <c r="D160" s="714">
        <f>'BNB-System'!D156</f>
        <v>10</v>
      </c>
      <c r="E160" s="406"/>
      <c r="F160" s="131"/>
      <c r="G160" s="764">
        <f>IF(AND(NOT(ISBLANK(K160)),NOT(ISBLANK(L160))),('Bewertung durch Anwender'!K160),IF(AND(NOT(ISBLANK(J160)),NOT(ISBLANK(I160))),('Bewertung durch Anwender'!I160),(Zielvereinbarung!G160)))</f>
        <v>0</v>
      </c>
      <c r="H160" s="859">
        <f>Zielvereinbarung!G160</f>
        <v>0</v>
      </c>
      <c r="I160" s="865"/>
      <c r="J160" s="679"/>
      <c r="K160" s="679"/>
      <c r="L160" s="679"/>
      <c r="M160" s="781"/>
      <c r="N160" s="349"/>
      <c r="O160" s="179"/>
      <c r="P160" s="329">
        <f>'BNB-System'!H156</f>
        <v>0</v>
      </c>
      <c r="Q160" s="563"/>
      <c r="R160" s="445"/>
      <c r="W160" s="45"/>
    </row>
    <row r="161" spans="2:23" ht="15" hidden="1" customHeight="1" outlineLevel="1">
      <c r="B161" s="130"/>
      <c r="C161" s="137" t="str">
        <f>'BNB-System'!C157</f>
        <v>Luftwechsel</v>
      </c>
      <c r="D161" s="714">
        <f>'BNB-System'!D157</f>
        <v>15</v>
      </c>
      <c r="E161" s="406"/>
      <c r="F161" s="255"/>
      <c r="G161" s="764">
        <f>IF(AND(NOT(ISBLANK(K161)),NOT(ISBLANK(L161))),('Bewertung durch Anwender'!K161),IF(AND(NOT(ISBLANK(J161)),NOT(ISBLANK(I161))),('Bewertung durch Anwender'!I161),(Zielvereinbarung!G161)))</f>
        <v>0</v>
      </c>
      <c r="H161" s="859">
        <f>Zielvereinbarung!G161</f>
        <v>0</v>
      </c>
      <c r="I161" s="865"/>
      <c r="J161" s="679"/>
      <c r="K161" s="679"/>
      <c r="L161" s="679"/>
      <c r="M161" s="781"/>
      <c r="N161" s="349"/>
      <c r="O161" s="179"/>
      <c r="P161" s="329">
        <f>'BNB-System'!H157</f>
        <v>0</v>
      </c>
      <c r="Q161" s="563"/>
      <c r="R161" s="432"/>
      <c r="W161" s="45"/>
    </row>
    <row r="162" spans="2:23" ht="15" hidden="1" customHeight="1" outlineLevel="1" thickBot="1">
      <c r="B162" s="133"/>
      <c r="C162" s="137" t="str">
        <f>'BNB-System'!C158</f>
        <v>Sonneneintragswert</v>
      </c>
      <c r="D162" s="714">
        <f>'BNB-System'!D158</f>
        <v>15</v>
      </c>
      <c r="E162" s="722"/>
      <c r="F162" s="131"/>
      <c r="G162" s="767">
        <f>IF(AND(NOT(ISBLANK(K162)),NOT(ISBLANK(L162))),('Bewertung durch Anwender'!K162),IF(AND(NOT(ISBLANK(J162)),NOT(ISBLANK(I162))),('Bewertung durch Anwender'!I162),(Zielvereinbarung!G162)))</f>
        <v>0</v>
      </c>
      <c r="H162" s="869">
        <f>Zielvereinbarung!G162</f>
        <v>0</v>
      </c>
      <c r="I162" s="866"/>
      <c r="J162" s="517"/>
      <c r="K162" s="517"/>
      <c r="L162" s="517"/>
      <c r="M162" s="782"/>
      <c r="N162" s="349"/>
      <c r="O162" s="179"/>
      <c r="P162" s="329">
        <f>'BNB-System'!H158</f>
        <v>0</v>
      </c>
      <c r="Q162" s="563"/>
      <c r="R162" s="452"/>
      <c r="W162" s="45"/>
    </row>
    <row r="163" spans="2:23" ht="15" customHeight="1" collapsed="1" thickBot="1">
      <c r="B163" s="57" t="str">
        <f>'BNB-System'!B159</f>
        <v xml:space="preserve"> 4.1.3</v>
      </c>
      <c r="C163" s="379" t="str">
        <f>'BNB-System'!C159</f>
        <v>Reinigungs- und Instandhaltungsfreundlichkeit</v>
      </c>
      <c r="D163" s="202">
        <f>'BNB-System'!D159</f>
        <v>100</v>
      </c>
      <c r="E163" s="403">
        <f>'BNB-System'!G159</f>
        <v>4.5000000000000005E-2</v>
      </c>
      <c r="F163" s="295"/>
      <c r="G163" s="515">
        <f>IF(AND(NOT(ISBLANK(K163)),NOT(ISBLANK(L163))),('Bewertung durch Anwender'!K163),IF(AND(NOT(ISBLANK(J163)),NOT(ISBLANK(I163))),('Bewertung durch Anwender'!I163),(Zielvereinbarung!G163)))</f>
        <v>0</v>
      </c>
      <c r="H163" s="698">
        <f>Zielvereinbarung!G163</f>
        <v>0</v>
      </c>
      <c r="I163" s="684"/>
      <c r="J163" s="687"/>
      <c r="K163" s="687"/>
      <c r="L163" s="687"/>
      <c r="M163" s="778">
        <f>SUM(M164:M172)</f>
        <v>0</v>
      </c>
      <c r="N163" s="779">
        <f>SUM(N164:N172)</f>
        <v>0</v>
      </c>
      <c r="O163" s="179"/>
      <c r="P163" s="491">
        <f>'BNB-System'!H159</f>
        <v>200</v>
      </c>
      <c r="Q163" s="557">
        <f>IF(ISNUMBER(E163*N163/100),E163*N163/100,0)</f>
        <v>0</v>
      </c>
      <c r="R163" s="432"/>
      <c r="W163" s="45"/>
    </row>
    <row r="164" spans="2:23" ht="15" hidden="1" customHeight="1" outlineLevel="1">
      <c r="B164" s="391"/>
      <c r="C164" s="137" t="str">
        <f>'BNB-System'!C160</f>
        <v>Tragkonstruktion</v>
      </c>
      <c r="D164" s="714">
        <f>'BNB-System'!D160</f>
        <v>15</v>
      </c>
      <c r="E164" s="722"/>
      <c r="F164" s="131"/>
      <c r="G164" s="764">
        <f>IF(AND(NOT(ISBLANK(K164)),NOT(ISBLANK(L164))),('Bewertung durch Anwender'!K164),IF(AND(NOT(ISBLANK(J164)),NOT(ISBLANK(I164))),('Bewertung durch Anwender'!I164),(Zielvereinbarung!G164)))</f>
        <v>0</v>
      </c>
      <c r="H164" s="859">
        <f>Zielvereinbarung!G164</f>
        <v>0</v>
      </c>
      <c r="I164" s="862"/>
      <c r="J164" s="516"/>
      <c r="K164" s="516"/>
      <c r="L164" s="516"/>
      <c r="M164" s="781"/>
      <c r="N164" s="349"/>
      <c r="O164" s="179"/>
      <c r="P164" s="329">
        <f>'BNB-System'!H160</f>
        <v>0</v>
      </c>
      <c r="Q164" s="563"/>
      <c r="R164" s="445"/>
      <c r="W164" s="45"/>
    </row>
    <row r="165" spans="2:23" ht="15" hidden="1" customHeight="1" outlineLevel="1">
      <c r="B165" s="391"/>
      <c r="C165" s="137" t="str">
        <f>'BNB-System'!C161</f>
        <v>Zugänglichkeit der Außenglasflächen</v>
      </c>
      <c r="D165" s="714">
        <f>'BNB-System'!D161</f>
        <v>15</v>
      </c>
      <c r="E165" s="406"/>
      <c r="F165" s="131"/>
      <c r="G165" s="764">
        <f>IF(AND(NOT(ISBLANK(K165)),NOT(ISBLANK(L165))),('Bewertung durch Anwender'!K165),IF(AND(NOT(ISBLANK(J165)),NOT(ISBLANK(I165))),('Bewertung durch Anwender'!I165),(Zielvereinbarung!G165)))</f>
        <v>0</v>
      </c>
      <c r="H165" s="859">
        <f>Zielvereinbarung!G165</f>
        <v>0</v>
      </c>
      <c r="I165" s="862"/>
      <c r="J165" s="679"/>
      <c r="K165" s="679"/>
      <c r="L165" s="679"/>
      <c r="M165" s="781"/>
      <c r="N165" s="349"/>
      <c r="O165" s="179"/>
      <c r="P165" s="329">
        <f>'BNB-System'!H161</f>
        <v>0</v>
      </c>
      <c r="Q165" s="563"/>
      <c r="R165" s="445"/>
      <c r="W165" s="45"/>
    </row>
    <row r="166" spans="2:23" ht="15" hidden="1" customHeight="1" outlineLevel="1">
      <c r="B166" s="391"/>
      <c r="C166" s="137" t="str">
        <f>'BNB-System'!C162</f>
        <v>Außenbauteile</v>
      </c>
      <c r="D166" s="714">
        <f>'BNB-System'!D162</f>
        <v>9</v>
      </c>
      <c r="E166" s="722"/>
      <c r="F166" s="131"/>
      <c r="G166" s="764">
        <f>IF(AND(NOT(ISBLANK(K166)),NOT(ISBLANK(L166))),('Bewertung durch Anwender'!K166),IF(AND(NOT(ISBLANK(J166)),NOT(ISBLANK(I166))),('Bewertung durch Anwender'!I166),(Zielvereinbarung!G166)))</f>
        <v>0</v>
      </c>
      <c r="H166" s="859">
        <f>Zielvereinbarung!G166</f>
        <v>0</v>
      </c>
      <c r="I166" s="862"/>
      <c r="J166" s="516"/>
      <c r="K166" s="516"/>
      <c r="L166" s="516"/>
      <c r="M166" s="781"/>
      <c r="N166" s="349"/>
      <c r="O166" s="179"/>
      <c r="P166" s="329">
        <f>'BNB-System'!H162</f>
        <v>0</v>
      </c>
      <c r="Q166" s="563"/>
      <c r="R166" s="445"/>
      <c r="W166" s="45"/>
    </row>
    <row r="167" spans="2:23" ht="15" hidden="1" customHeight="1" outlineLevel="1">
      <c r="B167" s="391"/>
      <c r="C167" s="137" t="str">
        <f>'BNB-System'!C163</f>
        <v>Bodenbelag</v>
      </c>
      <c r="D167" s="714">
        <f>'BNB-System'!D163</f>
        <v>9</v>
      </c>
      <c r="E167" s="406"/>
      <c r="F167" s="131"/>
      <c r="G167" s="764">
        <f>IF(AND(NOT(ISBLANK(K167)),NOT(ISBLANK(L167))),('Bewertung durch Anwender'!K167),IF(AND(NOT(ISBLANK(J167)),NOT(ISBLANK(I167))),('Bewertung durch Anwender'!I167),(Zielvereinbarung!G167)))</f>
        <v>0</v>
      </c>
      <c r="H167" s="859">
        <f>Zielvereinbarung!G167</f>
        <v>0</v>
      </c>
      <c r="I167" s="862"/>
      <c r="J167" s="679"/>
      <c r="K167" s="679"/>
      <c r="L167" s="679"/>
      <c r="M167" s="781"/>
      <c r="N167" s="349"/>
      <c r="O167" s="179"/>
      <c r="P167" s="329">
        <f>'BNB-System'!H163</f>
        <v>0</v>
      </c>
      <c r="Q167" s="563"/>
      <c r="R167" s="445"/>
      <c r="W167" s="45"/>
    </row>
    <row r="168" spans="2:23" ht="15" hidden="1" customHeight="1" outlineLevel="1">
      <c r="B168" s="391"/>
      <c r="C168" s="137" t="str">
        <f>'BNB-System'!C164</f>
        <v>Schmutzfangzone</v>
      </c>
      <c r="D168" s="714">
        <f>'BNB-System'!D164</f>
        <v>9</v>
      </c>
      <c r="E168" s="406"/>
      <c r="F168" s="481"/>
      <c r="G168" s="764">
        <f>IF(AND(NOT(ISBLANK(K168)),NOT(ISBLANK(L168))),('Bewertung durch Anwender'!K168),IF(AND(NOT(ISBLANK(J168)),NOT(ISBLANK(I168))),('Bewertung durch Anwender'!I168),(Zielvereinbarung!G168)))</f>
        <v>0</v>
      </c>
      <c r="H168" s="859">
        <f>Zielvereinbarung!G168</f>
        <v>0</v>
      </c>
      <c r="I168" s="862"/>
      <c r="J168" s="679"/>
      <c r="K168" s="679"/>
      <c r="L168" s="679"/>
      <c r="M168" s="781"/>
      <c r="N168" s="349"/>
      <c r="O168" s="179"/>
      <c r="P168" s="329">
        <f>'BNB-System'!H164</f>
        <v>0</v>
      </c>
      <c r="Q168" s="563"/>
      <c r="R168" s="432"/>
      <c r="W168" s="45"/>
    </row>
    <row r="169" spans="2:23" ht="15" hidden="1" customHeight="1" outlineLevel="1">
      <c r="B169" s="391"/>
      <c r="C169" s="137" t="str">
        <f>'BNB-System'!C165</f>
        <v>Fußbodenleisten</v>
      </c>
      <c r="D169" s="714">
        <f>'BNB-System'!D165</f>
        <v>9</v>
      </c>
      <c r="E169" s="722"/>
      <c r="F169" s="131"/>
      <c r="G169" s="764">
        <f>IF(AND(NOT(ISBLANK(K169)),NOT(ISBLANK(L169))),('Bewertung durch Anwender'!K169),IF(AND(NOT(ISBLANK(J169)),NOT(ISBLANK(I169))),('Bewertung durch Anwender'!I169),(Zielvereinbarung!G169)))</f>
        <v>0</v>
      </c>
      <c r="H169" s="859">
        <f>Zielvereinbarung!G169</f>
        <v>0</v>
      </c>
      <c r="I169" s="862"/>
      <c r="J169" s="516"/>
      <c r="K169" s="516"/>
      <c r="L169" s="516"/>
      <c r="M169" s="781"/>
      <c r="N169" s="349"/>
      <c r="O169" s="179"/>
      <c r="P169" s="329">
        <f>'BNB-System'!H165</f>
        <v>0</v>
      </c>
      <c r="Q169" s="563"/>
      <c r="R169" s="452"/>
      <c r="W169" s="45"/>
    </row>
    <row r="170" spans="2:23" ht="15" hidden="1" customHeight="1" outlineLevel="1">
      <c r="B170" s="391"/>
      <c r="C170" s="137" t="str">
        <f>'BNB-System'!C166</f>
        <v>Hindernisfreie Grundrissgestaltung</v>
      </c>
      <c r="D170" s="714">
        <f>'BNB-System'!D166</f>
        <v>9</v>
      </c>
      <c r="E170" s="722"/>
      <c r="F170" s="131"/>
      <c r="G170" s="764">
        <f>IF(AND(NOT(ISBLANK(K170)),NOT(ISBLANK(L170))),('Bewertung durch Anwender'!K170),IF(AND(NOT(ISBLANK(J170)),NOT(ISBLANK(I170))),('Bewertung durch Anwender'!I170),(Zielvereinbarung!G170)))</f>
        <v>0</v>
      </c>
      <c r="H170" s="859">
        <f>Zielvereinbarung!G170</f>
        <v>0</v>
      </c>
      <c r="I170" s="862"/>
      <c r="J170" s="516"/>
      <c r="K170" s="516"/>
      <c r="L170" s="516"/>
      <c r="M170" s="781"/>
      <c r="N170" s="349"/>
      <c r="O170" s="179"/>
      <c r="P170" s="329">
        <f>'BNB-System'!H166</f>
        <v>0</v>
      </c>
      <c r="Q170" s="563"/>
      <c r="R170" s="452"/>
      <c r="W170" s="45"/>
    </row>
    <row r="171" spans="2:23" ht="15" hidden="1" customHeight="1" outlineLevel="1">
      <c r="B171" s="391"/>
      <c r="C171" s="137" t="str">
        <f>'BNB-System'!C167</f>
        <v>Einbauten</v>
      </c>
      <c r="D171" s="714">
        <f>'BNB-System'!D167</f>
        <v>10</v>
      </c>
      <c r="E171" s="722"/>
      <c r="F171" s="131"/>
      <c r="G171" s="764">
        <f>IF(AND(NOT(ISBLANK(K171)),NOT(ISBLANK(L171))),('Bewertung durch Anwender'!K171),IF(AND(NOT(ISBLANK(J171)),NOT(ISBLANK(I171))),('Bewertung durch Anwender'!I171),(Zielvereinbarung!G171)))</f>
        <v>0</v>
      </c>
      <c r="H171" s="859">
        <f>Zielvereinbarung!G171</f>
        <v>0</v>
      </c>
      <c r="I171" s="862"/>
      <c r="J171" s="516"/>
      <c r="K171" s="516"/>
      <c r="L171" s="516"/>
      <c r="M171" s="781"/>
      <c r="N171" s="349"/>
      <c r="O171" s="179"/>
      <c r="P171" s="329">
        <f>'BNB-System'!H167</f>
        <v>0</v>
      </c>
      <c r="Q171" s="563"/>
      <c r="R171" s="452"/>
      <c r="W171" s="45"/>
    </row>
    <row r="172" spans="2:23" ht="15" hidden="1" outlineLevel="1" thickBot="1">
      <c r="B172" s="391"/>
      <c r="C172" s="137" t="str">
        <f>'BNB-System'!C168</f>
        <v xml:space="preserve">Zugänglichkeit der Innenglasflächen </v>
      </c>
      <c r="D172" s="714">
        <f>'BNB-System'!D168</f>
        <v>15</v>
      </c>
      <c r="E172" s="722"/>
      <c r="F172" s="131"/>
      <c r="G172" s="767">
        <f>IF(AND(NOT(ISBLANK(K172)),NOT(ISBLANK(L172))),('Bewertung durch Anwender'!K172),IF(AND(NOT(ISBLANK(J172)),NOT(ISBLANK(I172))),('Bewertung durch Anwender'!I172),(Zielvereinbarung!G172)))</f>
        <v>0</v>
      </c>
      <c r="H172" s="869">
        <f>Zielvereinbarung!G172</f>
        <v>0</v>
      </c>
      <c r="I172" s="864"/>
      <c r="J172" s="517"/>
      <c r="K172" s="517"/>
      <c r="L172" s="517"/>
      <c r="M172" s="782"/>
      <c r="N172" s="349"/>
      <c r="O172" s="179"/>
      <c r="P172" s="329">
        <f>'BNB-System'!H168</f>
        <v>0</v>
      </c>
      <c r="Q172" s="563"/>
      <c r="R172" s="452"/>
      <c r="W172" s="45"/>
    </row>
    <row r="173" spans="2:23" ht="15" collapsed="1" thickBot="1">
      <c r="B173" s="46" t="str">
        <f>'BNB-System'!B169</f>
        <v xml:space="preserve"> 4.1.4</v>
      </c>
      <c r="C173" s="379" t="str">
        <f>'BNB-System'!C169</f>
        <v>Rückbau, Trennung und Verwertung</v>
      </c>
      <c r="D173" s="717">
        <f>'BNB-System'!D169</f>
        <v>100</v>
      </c>
      <c r="E173" s="724">
        <f>'BNB-System'!G169</f>
        <v>4.5000000000000005E-2</v>
      </c>
      <c r="F173" s="295"/>
      <c r="G173" s="459">
        <f>IF(AND(NOT(ISBLANK(K173)),NOT(ISBLANK(L173))),('Bewertung durch Anwender'!K173),IF(AND(NOT(ISBLANK(J173)),NOT(ISBLANK(I173))),('Bewertung durch Anwender'!I173),(Zielvereinbarung!G173)))</f>
        <v>0</v>
      </c>
      <c r="H173" s="701">
        <f>Zielvereinbarung!G173</f>
        <v>0</v>
      </c>
      <c r="I173" s="603"/>
      <c r="J173" s="471"/>
      <c r="K173" s="471"/>
      <c r="L173" s="471"/>
      <c r="M173" s="651"/>
      <c r="N173" s="352"/>
      <c r="O173" s="179"/>
      <c r="P173" s="326">
        <f>'BNB-System'!H169</f>
        <v>200</v>
      </c>
      <c r="Q173" s="557">
        <f>IF(ISNUMBER(E173*N173/100),E173*N173/100,0)</f>
        <v>0</v>
      </c>
      <c r="R173" s="432"/>
      <c r="W173" s="45"/>
    </row>
    <row r="174" spans="2:23" ht="15" customHeight="1" thickBot="1">
      <c r="B174" s="57" t="str">
        <f>'BNB-System'!B170</f>
        <v xml:space="preserve"> 4.1.5</v>
      </c>
      <c r="C174" s="379" t="str">
        <f>'BNB-System'!C170</f>
        <v>Widerstandsfähigkeit gegen Naturgefahren</v>
      </c>
      <c r="D174" s="720">
        <f>'BNB-System'!D170</f>
        <v>100</v>
      </c>
      <c r="E174" s="724">
        <f>'BNB-System'!G170</f>
        <v>2.2500000000000003E-2</v>
      </c>
      <c r="F174" s="396"/>
      <c r="G174" s="515">
        <f>IF(AND(NOT(ISBLANK(K174)),NOT(ISBLANK(L174))),('Bewertung durch Anwender'!K174),IF(AND(NOT(ISBLANK(J174)),NOT(ISBLANK(I174))),('Bewertung durch Anwender'!I174),(Zielvereinbarung!G174)))</f>
        <v>0</v>
      </c>
      <c r="H174" s="698">
        <f>Zielvereinbarung!G174</f>
        <v>0</v>
      </c>
      <c r="I174" s="684"/>
      <c r="J174" s="519"/>
      <c r="K174" s="519"/>
      <c r="L174" s="519"/>
      <c r="M174" s="326"/>
      <c r="N174" s="352"/>
      <c r="O174" s="179"/>
      <c r="P174" s="327">
        <f>'BNB-System'!H170</f>
        <v>100</v>
      </c>
      <c r="Q174" s="557">
        <f>IF(ISNUMBER(E174*N174/100),E174*N174/100,0)</f>
        <v>0</v>
      </c>
      <c r="R174" s="432"/>
      <c r="W174" s="45"/>
    </row>
    <row r="175" spans="2:23" ht="15" thickBot="1">
      <c r="B175" s="51" t="str">
        <f>'BNB-System'!B171</f>
        <v xml:space="preserve"> 4.1.6</v>
      </c>
      <c r="C175" s="380" t="str">
        <f>'BNB-System'!C171</f>
        <v>Bedienungs- und Instandhaltungsfreundlichkeit der TGA</v>
      </c>
      <c r="D175" s="719">
        <f>'BNB-System'!D171</f>
        <v>100</v>
      </c>
      <c r="E175" s="725">
        <f>'BNB-System'!G171</f>
        <v>2.2500000000000003E-2</v>
      </c>
      <c r="F175" s="542"/>
      <c r="G175" s="473">
        <f>IF(AND(NOT(ISBLANK(K175)),NOT(ISBLANK(L175))),('Bewertung durch Anwender'!K175),IF(AND(NOT(ISBLANK(J175)),NOT(ISBLANK(I175))),('Bewertung durch Anwender'!I175),(Zielvereinbarung!G175)))</f>
        <v>0</v>
      </c>
      <c r="H175" s="695">
        <f>Zielvereinbarung!G175</f>
        <v>0</v>
      </c>
      <c r="I175" s="604"/>
      <c r="J175" s="649"/>
      <c r="K175" s="649"/>
      <c r="L175" s="649"/>
      <c r="M175" s="653"/>
      <c r="N175" s="536"/>
      <c r="O175" s="302"/>
      <c r="P175" s="384">
        <f>'BNB-System'!H171</f>
        <v>100</v>
      </c>
      <c r="Q175" s="557">
        <f>IF(ISNUMBER(E175*N175/100),E175*N175/100,0)</f>
        <v>0</v>
      </c>
      <c r="R175" s="432"/>
      <c r="W175" s="45"/>
    </row>
    <row r="176" spans="2:23" ht="15.75">
      <c r="B176" s="180"/>
      <c r="C176" s="181"/>
      <c r="D176" s="182"/>
      <c r="E176" s="422"/>
      <c r="F176" s="183"/>
      <c r="G176" s="422"/>
      <c r="H176" s="422"/>
      <c r="I176" s="618"/>
      <c r="J176" s="640"/>
      <c r="K176" s="640"/>
      <c r="L176" s="640"/>
      <c r="M176" s="182"/>
      <c r="N176" s="500"/>
      <c r="O176" s="186"/>
      <c r="P176" s="500">
        <f>'BNB-System'!H172</f>
        <v>0</v>
      </c>
      <c r="Q176" s="583"/>
      <c r="R176" s="450"/>
      <c r="W176" s="45"/>
    </row>
    <row r="177" spans="2:23" ht="15.75">
      <c r="B177" s="180" t="str">
        <f>'BNB-System'!B173</f>
        <v>Prozessqualität</v>
      </c>
      <c r="C177" s="181"/>
      <c r="D177" s="182"/>
      <c r="E177" s="547">
        <f>'BNB-System'!G173</f>
        <v>0.1</v>
      </c>
      <c r="F177" s="183"/>
      <c r="G177" s="547">
        <f>IF(AND(NOT(ISBLANK(K177)),NOT(ISBLANK(L177))),('Bewertung durch Anwender'!K177),IF(AND(NOT(ISBLANK(J177)),NOT(ISBLANK(I177))),('Bewertung durch Anwender'!I177),(Zielvereinbarung!G177)))</f>
        <v>0</v>
      </c>
      <c r="H177" s="547">
        <f>Zielvereinbarung!G177</f>
        <v>0</v>
      </c>
      <c r="I177" s="703"/>
      <c r="J177" s="472"/>
      <c r="K177" s="472"/>
      <c r="L177" s="472"/>
      <c r="M177" s="547">
        <f>M180*($E$180/100)+M184*($E$184/100)+M190*($E$190/100)+M206*($E$206/100)+M207*($E$207/100)+M213*($E$213/100)+M218*($E$218/100)+M221*($E$221/100)</f>
        <v>0</v>
      </c>
      <c r="N177" s="547">
        <f>N180*($E$180/100)+N184*($E$184/100)+N190*($E$190/100)+N206*($E$206/100)+N207*($E$207/100)+N213*($E$213/100)+N218*($E$218/100)+N221*($E$221/100)</f>
        <v>0</v>
      </c>
      <c r="O177" s="186"/>
      <c r="P177" s="500">
        <f>'BNB-System'!H173</f>
        <v>2100</v>
      </c>
      <c r="Q177" s="583"/>
      <c r="R177" s="451"/>
      <c r="W177" s="45"/>
    </row>
    <row r="178" spans="2:23" ht="16.5" thickBot="1">
      <c r="B178" s="187"/>
      <c r="C178" s="188"/>
      <c r="D178" s="189"/>
      <c r="E178" s="423"/>
      <c r="F178" s="190"/>
      <c r="G178" s="423"/>
      <c r="H178" s="423"/>
      <c r="I178" s="704"/>
      <c r="J178" s="641"/>
      <c r="K178" s="641"/>
      <c r="L178" s="641"/>
      <c r="M178" s="189"/>
      <c r="N178" s="501"/>
      <c r="O178" s="186"/>
      <c r="P178" s="501">
        <f>'BNB-System'!H174</f>
        <v>0</v>
      </c>
      <c r="Q178" s="584"/>
      <c r="R178" s="450"/>
      <c r="W178" s="45"/>
    </row>
    <row r="179" spans="2:23" ht="15" thickBot="1">
      <c r="B179" s="193"/>
      <c r="C179" s="194" t="str">
        <f>'BNB-System'!C175</f>
        <v>Planung</v>
      </c>
      <c r="D179" s="195"/>
      <c r="E179" s="424"/>
      <c r="F179" s="196"/>
      <c r="G179" s="689"/>
      <c r="H179" s="689"/>
      <c r="I179" s="619"/>
      <c r="J179" s="642"/>
      <c r="K179" s="642"/>
      <c r="L179" s="642"/>
      <c r="M179" s="195"/>
      <c r="N179" s="512"/>
      <c r="O179" s="198"/>
      <c r="P179" s="512">
        <f>'BNB-System'!H175</f>
        <v>0</v>
      </c>
      <c r="Q179" s="585"/>
      <c r="R179" s="432"/>
      <c r="W179" s="45"/>
    </row>
    <row r="180" spans="2:23" ht="15" thickBot="1">
      <c r="B180" s="46" t="str">
        <f>'BNB-System'!B176</f>
        <v xml:space="preserve"> 5.1.1</v>
      </c>
      <c r="C180" s="379" t="str">
        <f>'BNB-System'!C176</f>
        <v>Projektvorbereitung</v>
      </c>
      <c r="D180" s="202">
        <f>'BNB-System'!D176</f>
        <v>100</v>
      </c>
      <c r="E180" s="403">
        <f>'BNB-System'!G176</f>
        <v>1.4285714285714285E-2</v>
      </c>
      <c r="F180" s="255"/>
      <c r="G180" s="457">
        <f>IF(AND(NOT(ISBLANK(K180)),NOT(ISBLANK(L180))),('Bewertung durch Anwender'!K180),IF(AND(NOT(ISBLANK(J180)),NOT(ISBLANK(I180))),('Bewertung durch Anwender'!I180),(Zielvereinbarung!G180)))</f>
        <v>0</v>
      </c>
      <c r="H180" s="457">
        <f>Zielvereinbarung!G180</f>
        <v>0</v>
      </c>
      <c r="I180" s="603"/>
      <c r="J180" s="628"/>
      <c r="K180" s="628"/>
      <c r="L180" s="628"/>
      <c r="M180" s="650"/>
      <c r="N180" s="535"/>
      <c r="O180" s="199"/>
      <c r="P180" s="491">
        <f>'BNB-System'!H176</f>
        <v>300</v>
      </c>
      <c r="Q180" s="557">
        <f>IF(ISNUMBER(E180*N180/100),E180*N180/100,0)</f>
        <v>0</v>
      </c>
      <c r="R180" s="432"/>
      <c r="W180" s="45"/>
    </row>
    <row r="181" spans="2:23" ht="15" hidden="1" customHeight="1">
      <c r="B181" s="130"/>
      <c r="C181" s="137" t="str">
        <f>'BNB-System'!C177</f>
        <v>Bedarfsplanung oder vergleichbare Planung</v>
      </c>
      <c r="D181" s="714">
        <f>'BNB-System'!D177</f>
        <v>35</v>
      </c>
      <c r="E181" s="722">
        <f>'BNB-System'!G177</f>
        <v>0</v>
      </c>
      <c r="F181" s="131"/>
      <c r="G181" s="457">
        <f>IF(AND(NOT(ISBLANK(K181)),NOT(ISBLANK(L181))),('Bewertung durch Anwender'!K181),IF(AND(NOT(ISBLANK(J181)),NOT(ISBLANK(I181))),('Bewertung durch Anwender'!I181),(Zielvereinbarung!G181)))</f>
        <v>0</v>
      </c>
      <c r="H181" s="696">
        <f>Zielvereinbarung!G181</f>
        <v>0</v>
      </c>
      <c r="I181" s="612"/>
      <c r="J181" s="468"/>
      <c r="K181" s="468"/>
      <c r="L181" s="468"/>
      <c r="M181" s="651"/>
      <c r="N181" s="349"/>
      <c r="O181" s="199"/>
      <c r="P181" s="329">
        <f>'BNB-System'!H177</f>
        <v>0</v>
      </c>
      <c r="Q181" s="563"/>
      <c r="R181" s="453"/>
      <c r="W181" s="45"/>
    </row>
    <row r="182" spans="2:23" ht="15" hidden="1" customHeight="1">
      <c r="B182" s="130"/>
      <c r="C182" s="137" t="str">
        <f>'BNB-System'!C178</f>
        <v>Zielvereinbarung</v>
      </c>
      <c r="D182" s="714">
        <f>'BNB-System'!D178</f>
        <v>35</v>
      </c>
      <c r="E182" s="722">
        <f>'BNB-System'!G178</f>
        <v>0</v>
      </c>
      <c r="F182" s="131"/>
      <c r="G182" s="457">
        <f>IF(AND(NOT(ISBLANK(K182)),NOT(ISBLANK(L182))),('Bewertung durch Anwender'!K182),IF(AND(NOT(ISBLANK(J182)),NOT(ISBLANK(I182))),('Bewertung durch Anwender'!I182),(Zielvereinbarung!G182)))</f>
        <v>0</v>
      </c>
      <c r="H182" s="696">
        <f>Zielvereinbarung!G182</f>
        <v>0</v>
      </c>
      <c r="I182" s="612"/>
      <c r="J182" s="468"/>
      <c r="K182" s="468"/>
      <c r="L182" s="468"/>
      <c r="M182" s="651"/>
      <c r="N182" s="349"/>
      <c r="O182" s="199"/>
      <c r="P182" s="329">
        <f>'BNB-System'!H178</f>
        <v>0</v>
      </c>
      <c r="Q182" s="563"/>
      <c r="R182" s="453"/>
      <c r="W182" s="45"/>
    </row>
    <row r="183" spans="2:23" ht="15" hidden="1" customHeight="1">
      <c r="B183" s="133"/>
      <c r="C183" s="137" t="str">
        <f>'BNB-System'!C179</f>
        <v>Architektenwettbewerb</v>
      </c>
      <c r="D183" s="714">
        <f>'BNB-System'!D179</f>
        <v>30</v>
      </c>
      <c r="E183" s="723">
        <f>'BNB-System'!G179</f>
        <v>0</v>
      </c>
      <c r="F183" s="134"/>
      <c r="G183" s="677">
        <f>IF(AND(NOT(ISBLANK(K183)),NOT(ISBLANK(L183))),('Bewertung durch Anwender'!K183),IF(AND(NOT(ISBLANK(J183)),NOT(ISBLANK(I183))),('Bewertung durch Anwender'!I183),(Zielvereinbarung!G183)))</f>
        <v>0</v>
      </c>
      <c r="H183" s="696">
        <f>Zielvereinbarung!G183</f>
        <v>0</v>
      </c>
      <c r="I183" s="613"/>
      <c r="J183" s="469"/>
      <c r="K183" s="469"/>
      <c r="L183" s="469"/>
      <c r="M183" s="651"/>
      <c r="N183" s="349"/>
      <c r="O183" s="199"/>
      <c r="P183" s="329">
        <f>'BNB-System'!H179</f>
        <v>0</v>
      </c>
      <c r="Q183" s="563"/>
      <c r="R183" s="453"/>
      <c r="W183" s="45"/>
    </row>
    <row r="184" spans="2:23" ht="15" collapsed="1" thickBot="1">
      <c r="B184" s="57" t="str">
        <f>'BNB-System'!B180</f>
        <v xml:space="preserve"> 5.1.2</v>
      </c>
      <c r="C184" s="379" t="str">
        <f>'BNB-System'!C180</f>
        <v>Integrale Planung</v>
      </c>
      <c r="D184" s="202">
        <f>'BNB-System'!D180</f>
        <v>100</v>
      </c>
      <c r="E184" s="403">
        <f>'BNB-System'!G180</f>
        <v>1.4285714285714285E-2</v>
      </c>
      <c r="F184" s="254"/>
      <c r="G184" s="515">
        <f>IF(AND(NOT(ISBLANK(K184)),NOT(ISBLANK(L184))),('Bewertung durch Anwender'!K184),IF(AND(NOT(ISBLANK(J184)),NOT(ISBLANK(I184))),('Bewertung durch Anwender'!I184),(Zielvereinbarung!G184)))</f>
        <v>0</v>
      </c>
      <c r="H184" s="873">
        <f>Zielvereinbarung!G184</f>
        <v>0</v>
      </c>
      <c r="I184" s="874"/>
      <c r="J184" s="875"/>
      <c r="K184" s="875"/>
      <c r="L184" s="875"/>
      <c r="M184" s="778">
        <f>SUM(M185:M189)</f>
        <v>0</v>
      </c>
      <c r="N184" s="779">
        <f>SUM(N185:N189)</f>
        <v>0</v>
      </c>
      <c r="O184" s="199"/>
      <c r="P184" s="491">
        <f>'BNB-System'!H180</f>
        <v>300</v>
      </c>
      <c r="Q184" s="557">
        <f>IF(ISNUMBER(E184*N184/100),E184*N184/100,0)</f>
        <v>0</v>
      </c>
      <c r="R184" s="432"/>
      <c r="W184" s="45"/>
    </row>
    <row r="185" spans="2:23" ht="15" hidden="1" customHeight="1" outlineLevel="1">
      <c r="B185" s="130"/>
      <c r="C185" s="137" t="str">
        <f>'BNB-System'!C181</f>
        <v>Integrales Planungsteam</v>
      </c>
      <c r="D185" s="714">
        <f>'BNB-System'!D181</f>
        <v>30</v>
      </c>
      <c r="E185" s="722"/>
      <c r="F185" s="131"/>
      <c r="G185" s="764">
        <f>IF(AND(NOT(ISBLANK(K185)),NOT(ISBLANK(L185))),('Bewertung durch Anwender'!K185),IF(AND(NOT(ISBLANK(J185)),NOT(ISBLANK(I185))),('Bewertung durch Anwender'!I185),(Zielvereinbarung!G185)))</f>
        <v>0</v>
      </c>
      <c r="H185" s="859">
        <f>Zielvereinbarung!G185</f>
        <v>0</v>
      </c>
      <c r="I185" s="865"/>
      <c r="J185" s="516"/>
      <c r="K185" s="516"/>
      <c r="L185" s="516"/>
      <c r="M185" s="781"/>
      <c r="N185" s="349"/>
      <c r="O185" s="199"/>
      <c r="P185" s="329">
        <f>'BNB-System'!H181</f>
        <v>0</v>
      </c>
      <c r="Q185" s="563"/>
      <c r="R185" s="452"/>
      <c r="W185" s="45"/>
    </row>
    <row r="186" spans="2:23" ht="15" hidden="1" customHeight="1" outlineLevel="1">
      <c r="B186" s="130"/>
      <c r="C186" s="137" t="str">
        <f>'BNB-System'!C182</f>
        <v>Qualifikation des Planungsteams</v>
      </c>
      <c r="D186" s="714">
        <f>'BNB-System'!D182</f>
        <v>20</v>
      </c>
      <c r="E186" s="722"/>
      <c r="F186" s="131"/>
      <c r="G186" s="764">
        <f>IF(AND(NOT(ISBLANK(K186)),NOT(ISBLANK(L186))),('Bewertung durch Anwender'!K186),IF(AND(NOT(ISBLANK(J186)),NOT(ISBLANK(I186))),('Bewertung durch Anwender'!I186),(Zielvereinbarung!G186)))</f>
        <v>0</v>
      </c>
      <c r="H186" s="859">
        <f>Zielvereinbarung!G186</f>
        <v>0</v>
      </c>
      <c r="I186" s="865"/>
      <c r="J186" s="516"/>
      <c r="K186" s="516"/>
      <c r="L186" s="516"/>
      <c r="M186" s="781"/>
      <c r="N186" s="349"/>
      <c r="O186" s="199"/>
      <c r="P186" s="329">
        <f>'BNB-System'!H182</f>
        <v>0</v>
      </c>
      <c r="Q186" s="563"/>
      <c r="R186" s="452"/>
      <c r="W186" s="45"/>
    </row>
    <row r="187" spans="2:23" ht="15.75" hidden="1" customHeight="1" outlineLevel="1">
      <c r="B187" s="130"/>
      <c r="C187" s="137" t="str">
        <f>'BNB-System'!C183</f>
        <v>Integraler Planungsprozess</v>
      </c>
      <c r="D187" s="714">
        <f>'BNB-System'!D183</f>
        <v>20</v>
      </c>
      <c r="E187" s="722"/>
      <c r="F187" s="131"/>
      <c r="G187" s="764">
        <f>IF(AND(NOT(ISBLANK(K187)),NOT(ISBLANK(L187))),('Bewertung durch Anwender'!K187),IF(AND(NOT(ISBLANK(J187)),NOT(ISBLANK(I187))),('Bewertung durch Anwender'!I187),(Zielvereinbarung!G187)))</f>
        <v>0</v>
      </c>
      <c r="H187" s="859">
        <f>Zielvereinbarung!G187</f>
        <v>0</v>
      </c>
      <c r="I187" s="865"/>
      <c r="J187" s="516"/>
      <c r="K187" s="516"/>
      <c r="L187" s="516"/>
      <c r="M187" s="781"/>
      <c r="N187" s="349"/>
      <c r="O187" s="199"/>
      <c r="P187" s="329">
        <f>'BNB-System'!H183</f>
        <v>0</v>
      </c>
      <c r="Q187" s="563"/>
      <c r="R187" s="452"/>
      <c r="W187" s="45"/>
    </row>
    <row r="188" spans="2:23" ht="15.75" hidden="1" customHeight="1" outlineLevel="1">
      <c r="B188" s="130"/>
      <c r="C188" s="137" t="str">
        <f>'BNB-System'!C184</f>
        <v>Nutzerbeteiligung</v>
      </c>
      <c r="D188" s="714">
        <f>'BNB-System'!D184</f>
        <v>20</v>
      </c>
      <c r="E188" s="722"/>
      <c r="F188" s="131"/>
      <c r="G188" s="764">
        <f>IF(AND(NOT(ISBLANK(K188)),NOT(ISBLANK(L188))),('Bewertung durch Anwender'!K188),IF(AND(NOT(ISBLANK(J188)),NOT(ISBLANK(I188))),('Bewertung durch Anwender'!I188),(Zielvereinbarung!G188)))</f>
        <v>0</v>
      </c>
      <c r="H188" s="859">
        <f>Zielvereinbarung!G188</f>
        <v>0</v>
      </c>
      <c r="I188" s="865"/>
      <c r="J188" s="516"/>
      <c r="K188" s="516"/>
      <c r="L188" s="516"/>
      <c r="M188" s="781"/>
      <c r="N188" s="349"/>
      <c r="O188" s="199"/>
      <c r="P188" s="329">
        <f>'BNB-System'!H184</f>
        <v>0</v>
      </c>
      <c r="Q188" s="563"/>
      <c r="R188" s="452"/>
      <c r="W188" s="45"/>
    </row>
    <row r="189" spans="2:23" ht="15" hidden="1" customHeight="1" outlineLevel="1" thickBot="1">
      <c r="B189" s="133"/>
      <c r="C189" s="137" t="str">
        <f>'BNB-System'!C185</f>
        <v>Öffentlichkeitsbeteiligung</v>
      </c>
      <c r="D189" s="714">
        <f>'BNB-System'!D185</f>
        <v>10</v>
      </c>
      <c r="E189" s="723"/>
      <c r="F189" s="134"/>
      <c r="G189" s="767">
        <f>IF(AND(NOT(ISBLANK(K189)),NOT(ISBLANK(L189))),('Bewertung durch Anwender'!K189),IF(AND(NOT(ISBLANK(J189)),NOT(ISBLANK(I189))),('Bewertung durch Anwender'!I189),(Zielvereinbarung!G189)))</f>
        <v>0</v>
      </c>
      <c r="H189" s="869">
        <f>Zielvereinbarung!G189</f>
        <v>0</v>
      </c>
      <c r="I189" s="866"/>
      <c r="J189" s="517"/>
      <c r="K189" s="517"/>
      <c r="L189" s="517"/>
      <c r="M189" s="782"/>
      <c r="N189" s="349"/>
      <c r="O189" s="199"/>
      <c r="P189" s="329">
        <f>'BNB-System'!H185</f>
        <v>0</v>
      </c>
      <c r="Q189" s="563"/>
      <c r="R189" s="452"/>
      <c r="W189" s="45"/>
    </row>
    <row r="190" spans="2:23" ht="15" collapsed="1" thickBot="1">
      <c r="B190" s="57" t="str">
        <f>'BNB-System'!B186</f>
        <v xml:space="preserve"> 5.1.3</v>
      </c>
      <c r="C190" s="379" t="str">
        <f>'BNB-System'!C186</f>
        <v>Komplexität und Optimierung der Planung</v>
      </c>
      <c r="D190" s="202">
        <f>'BNB-System'!D186</f>
        <v>100</v>
      </c>
      <c r="E190" s="403">
        <f>'BNB-System'!G186</f>
        <v>1.4285714285714285E-2</v>
      </c>
      <c r="F190" s="254"/>
      <c r="G190" s="515">
        <f>IF(AND(NOT(ISBLANK(K190)),NOT(ISBLANK(L190))),('Bewertung durch Anwender'!K190),IF(AND(NOT(ISBLANK(J190)),NOT(ISBLANK(I190))),('Bewertung durch Anwender'!I190),(Zielvereinbarung!G190)))</f>
        <v>0</v>
      </c>
      <c r="H190" s="698">
        <f>Zielvereinbarung!G190</f>
        <v>0</v>
      </c>
      <c r="I190" s="684"/>
      <c r="J190" s="687"/>
      <c r="K190" s="687"/>
      <c r="L190" s="687"/>
      <c r="M190" s="778">
        <f>IF(SUM(M191:M205)&gt;100,100,SUM(M191:M205))</f>
        <v>0</v>
      </c>
      <c r="N190" s="779">
        <f>IF(SUM(N191:N205)&gt;100,100,SUM(N191:N205))</f>
        <v>0</v>
      </c>
      <c r="O190" s="199"/>
      <c r="P190" s="491">
        <f>'BNB-System'!H186</f>
        <v>300</v>
      </c>
      <c r="Q190" s="557">
        <f>IF(ISNUMBER(E190*N190/100),E190*N190/100,0)</f>
        <v>0</v>
      </c>
      <c r="R190" s="432"/>
      <c r="W190" s="45"/>
    </row>
    <row r="191" spans="2:23" ht="15" hidden="1" customHeight="1" outlineLevel="1">
      <c r="B191" s="130"/>
      <c r="C191" s="137" t="str">
        <f>'BNB-System'!C187</f>
        <v>SiGe-Plan</v>
      </c>
      <c r="D191" s="714">
        <f>'BNB-System'!D187</f>
        <v>10</v>
      </c>
      <c r="E191" s="722"/>
      <c r="F191" s="131"/>
      <c r="G191" s="764">
        <f>IF(AND(NOT(ISBLANK(K191)),NOT(ISBLANK(L191))),('Bewertung durch Anwender'!K191),IF(AND(NOT(ISBLANK(J191)),NOT(ISBLANK(I191))),('Bewertung durch Anwender'!I191),(Zielvereinbarung!G191)))</f>
        <v>0</v>
      </c>
      <c r="H191" s="859">
        <f>Zielvereinbarung!G191</f>
        <v>0</v>
      </c>
      <c r="I191" s="865"/>
      <c r="J191" s="516"/>
      <c r="K191" s="516"/>
      <c r="L191" s="516"/>
      <c r="M191" s="781"/>
      <c r="N191" s="349"/>
      <c r="O191" s="199"/>
      <c r="P191" s="329">
        <f>'BNB-System'!H187</f>
        <v>0</v>
      </c>
      <c r="Q191" s="563"/>
      <c r="R191" s="452"/>
      <c r="W191" s="45"/>
    </row>
    <row r="192" spans="2:23" ht="15" hidden="1" customHeight="1" outlineLevel="1">
      <c r="B192" s="130"/>
      <c r="C192" s="137" t="str">
        <f>'BNB-System'!C188</f>
        <v>Ver- und Entsiegelungskonzept</v>
      </c>
      <c r="D192" s="714">
        <f>'BNB-System'!D188</f>
        <v>10</v>
      </c>
      <c r="E192" s="722"/>
      <c r="F192" s="131"/>
      <c r="G192" s="764">
        <f>IF(AND(NOT(ISBLANK(K192)),NOT(ISBLANK(L192))),('Bewertung durch Anwender'!K192),IF(AND(NOT(ISBLANK(J192)),NOT(ISBLANK(I192))),('Bewertung durch Anwender'!I192),(Zielvereinbarung!G192)))</f>
        <v>0</v>
      </c>
      <c r="H192" s="859">
        <f>Zielvereinbarung!G192</f>
        <v>0</v>
      </c>
      <c r="I192" s="865"/>
      <c r="J192" s="516"/>
      <c r="K192" s="516"/>
      <c r="L192" s="516"/>
      <c r="M192" s="781"/>
      <c r="N192" s="349"/>
      <c r="O192" s="199"/>
      <c r="P192" s="329">
        <f>'BNB-System'!H188</f>
        <v>0</v>
      </c>
      <c r="Q192" s="563"/>
      <c r="R192" s="452"/>
      <c r="W192" s="45"/>
    </row>
    <row r="193" spans="2:23" ht="15" hidden="1" customHeight="1" outlineLevel="1">
      <c r="B193" s="130"/>
      <c r="C193" s="137" t="str">
        <f>'BNB-System'!C189</f>
        <v>Energiekonzept</v>
      </c>
      <c r="D193" s="714">
        <f>'BNB-System'!D189</f>
        <v>15</v>
      </c>
      <c r="E193" s="722"/>
      <c r="F193" s="131"/>
      <c r="G193" s="764">
        <f>IF(AND(NOT(ISBLANK(K193)),NOT(ISBLANK(L193))),('Bewertung durch Anwender'!K193),IF(AND(NOT(ISBLANK(J193)),NOT(ISBLANK(I193))),('Bewertung durch Anwender'!I193),(Zielvereinbarung!G193)))</f>
        <v>0</v>
      </c>
      <c r="H193" s="859">
        <f>Zielvereinbarung!G193</f>
        <v>0</v>
      </c>
      <c r="I193" s="865"/>
      <c r="J193" s="516"/>
      <c r="K193" s="516"/>
      <c r="L193" s="516"/>
      <c r="M193" s="781"/>
      <c r="N193" s="349"/>
      <c r="O193" s="199"/>
      <c r="P193" s="329">
        <f>'BNB-System'!H189</f>
        <v>0</v>
      </c>
      <c r="Q193" s="563"/>
      <c r="R193" s="452"/>
      <c r="W193" s="45"/>
    </row>
    <row r="194" spans="2:23" ht="15" hidden="1" customHeight="1" outlineLevel="1">
      <c r="B194" s="130"/>
      <c r="C194" s="137" t="str">
        <f>'BNB-System'!C190</f>
        <v>Mess- und Monitoringkonzept</v>
      </c>
      <c r="D194" s="714">
        <f>'BNB-System'!D190</f>
        <v>15</v>
      </c>
      <c r="E194" s="722"/>
      <c r="F194" s="131"/>
      <c r="G194" s="764">
        <f>IF(AND(NOT(ISBLANK(K194)),NOT(ISBLANK(L194))),('Bewertung durch Anwender'!K194),IF(AND(NOT(ISBLANK(J194)),NOT(ISBLANK(I194))),('Bewertung durch Anwender'!I194),(Zielvereinbarung!G194)))</f>
        <v>0</v>
      </c>
      <c r="H194" s="859">
        <f>Zielvereinbarung!G194</f>
        <v>0</v>
      </c>
      <c r="I194" s="865"/>
      <c r="J194" s="516"/>
      <c r="K194" s="516"/>
      <c r="L194" s="516"/>
      <c r="M194" s="781"/>
      <c r="N194" s="349"/>
      <c r="O194" s="199"/>
      <c r="P194" s="329">
        <f>'BNB-System'!H190</f>
        <v>0</v>
      </c>
      <c r="Q194" s="563"/>
      <c r="R194" s="452"/>
      <c r="W194" s="45"/>
    </row>
    <row r="195" spans="2:23" ht="15" hidden="1" customHeight="1" outlineLevel="1">
      <c r="B195" s="130"/>
      <c r="C195" s="137" t="str">
        <f>'BNB-System'!C191</f>
        <v>Wasserkonzept</v>
      </c>
      <c r="D195" s="714">
        <f>'BNB-System'!D191</f>
        <v>10</v>
      </c>
      <c r="E195" s="722"/>
      <c r="F195" s="131"/>
      <c r="G195" s="764">
        <f>IF(AND(NOT(ISBLANK(K195)),NOT(ISBLANK(L195))),('Bewertung durch Anwender'!K195),IF(AND(NOT(ISBLANK(J195)),NOT(ISBLANK(I195))),('Bewertung durch Anwender'!I195),(Zielvereinbarung!G195)))</f>
        <v>0</v>
      </c>
      <c r="H195" s="859">
        <f>Zielvereinbarung!G195</f>
        <v>0</v>
      </c>
      <c r="I195" s="865"/>
      <c r="J195" s="516"/>
      <c r="K195" s="516"/>
      <c r="L195" s="516"/>
      <c r="M195" s="781"/>
      <c r="N195" s="349"/>
      <c r="O195" s="199"/>
      <c r="P195" s="329">
        <f>'BNB-System'!H191</f>
        <v>0</v>
      </c>
      <c r="Q195" s="563"/>
      <c r="R195" s="452"/>
      <c r="W195" s="45"/>
    </row>
    <row r="196" spans="2:23" ht="24" hidden="1" customHeight="1" outlineLevel="1">
      <c r="B196" s="130"/>
      <c r="C196" s="137" t="str">
        <f>'BNB-System'!C192</f>
        <v>Konzept zur Vermeidung von Umwelt- und Gesundheitsrisiken aus Bauprodukten</v>
      </c>
      <c r="D196" s="714">
        <f>'BNB-System'!D192</f>
        <v>10</v>
      </c>
      <c r="E196" s="722"/>
      <c r="F196" s="131"/>
      <c r="G196" s="764">
        <f>IF(AND(NOT(ISBLANK(K196)),NOT(ISBLANK(L196))),('Bewertung durch Anwender'!K196),IF(AND(NOT(ISBLANK(J196)),NOT(ISBLANK(I196))),('Bewertung durch Anwender'!I196),(Zielvereinbarung!G196)))</f>
        <v>0</v>
      </c>
      <c r="H196" s="859">
        <f>Zielvereinbarung!G196</f>
        <v>0</v>
      </c>
      <c r="I196" s="865"/>
      <c r="J196" s="516"/>
      <c r="K196" s="516"/>
      <c r="L196" s="516"/>
      <c r="M196" s="781"/>
      <c r="N196" s="349"/>
      <c r="O196" s="199"/>
      <c r="P196" s="329">
        <f>'BNB-System'!H192</f>
        <v>0</v>
      </c>
      <c r="Q196" s="563"/>
      <c r="R196" s="452"/>
      <c r="W196" s="45"/>
    </row>
    <row r="197" spans="2:23" ht="15" hidden="1" customHeight="1" outlineLevel="1">
      <c r="B197" s="130"/>
      <c r="C197" s="137" t="str">
        <f>'BNB-System'!C193</f>
        <v>Lüftungskonzept</v>
      </c>
      <c r="D197" s="714">
        <f>'BNB-System'!D193</f>
        <v>10</v>
      </c>
      <c r="E197" s="722"/>
      <c r="F197" s="131"/>
      <c r="G197" s="764">
        <f>IF(AND(NOT(ISBLANK(K197)),NOT(ISBLANK(L197))),('Bewertung durch Anwender'!K197),IF(AND(NOT(ISBLANK(J197)),NOT(ISBLANK(I197))),('Bewertung durch Anwender'!I197),(Zielvereinbarung!G197)))</f>
        <v>0</v>
      </c>
      <c r="H197" s="859">
        <f>Zielvereinbarung!G197</f>
        <v>0</v>
      </c>
      <c r="I197" s="865"/>
      <c r="J197" s="516"/>
      <c r="K197" s="516"/>
      <c r="L197" s="516"/>
      <c r="M197" s="781"/>
      <c r="N197" s="349"/>
      <c r="O197" s="199"/>
      <c r="P197" s="329">
        <f>'BNB-System'!H193</f>
        <v>0</v>
      </c>
      <c r="Q197" s="563"/>
      <c r="R197" s="452"/>
      <c r="W197" s="45"/>
    </row>
    <row r="198" spans="2:23" ht="15" hidden="1" customHeight="1" outlineLevel="1">
      <c r="B198" s="130"/>
      <c r="C198" s="137" t="str">
        <f>'BNB-System'!C194</f>
        <v>Abfallkonzept / Wertstoffkonzept</v>
      </c>
      <c r="D198" s="714">
        <f>'BNB-System'!D194</f>
        <v>5</v>
      </c>
      <c r="E198" s="722"/>
      <c r="F198" s="131"/>
      <c r="G198" s="764">
        <f>IF(AND(NOT(ISBLANK(K198)),NOT(ISBLANK(L198))),('Bewertung durch Anwender'!K198),IF(AND(NOT(ISBLANK(J198)),NOT(ISBLANK(I198))),('Bewertung durch Anwender'!I198),(Zielvereinbarung!G198)))</f>
        <v>0</v>
      </c>
      <c r="H198" s="859">
        <f>Zielvereinbarung!G198</f>
        <v>0</v>
      </c>
      <c r="I198" s="865"/>
      <c r="J198" s="516"/>
      <c r="K198" s="516"/>
      <c r="L198" s="516"/>
      <c r="M198" s="781"/>
      <c r="N198" s="349"/>
      <c r="O198" s="199"/>
      <c r="P198" s="329">
        <f>'BNB-System'!H194</f>
        <v>0</v>
      </c>
      <c r="Q198" s="563"/>
      <c r="R198" s="452"/>
      <c r="W198" s="45"/>
    </row>
    <row r="199" spans="2:23" ht="15" hidden="1" customHeight="1" outlineLevel="1">
      <c r="B199" s="130"/>
      <c r="C199" s="137" t="str">
        <f>'BNB-System'!C195</f>
        <v>Tages- / Kunstlichtoptimierung</v>
      </c>
      <c r="D199" s="714">
        <f>'BNB-System'!D195</f>
        <v>10</v>
      </c>
      <c r="E199" s="722"/>
      <c r="F199" s="131"/>
      <c r="G199" s="764">
        <f>IF(AND(NOT(ISBLANK(K199)),NOT(ISBLANK(L199))),('Bewertung durch Anwender'!K199),IF(AND(NOT(ISBLANK(J199)),NOT(ISBLANK(I199))),('Bewertung durch Anwender'!I199),(Zielvereinbarung!G199)))</f>
        <v>0</v>
      </c>
      <c r="H199" s="859">
        <f>Zielvereinbarung!G199</f>
        <v>0</v>
      </c>
      <c r="I199" s="865"/>
      <c r="J199" s="516"/>
      <c r="K199" s="516"/>
      <c r="L199" s="516"/>
      <c r="M199" s="781"/>
      <c r="N199" s="349"/>
      <c r="O199" s="199"/>
      <c r="P199" s="329">
        <f>'BNB-System'!H195</f>
        <v>0</v>
      </c>
      <c r="Q199" s="563"/>
      <c r="R199" s="452"/>
      <c r="W199" s="45"/>
    </row>
    <row r="200" spans="2:23" ht="24" hidden="1" customHeight="1" outlineLevel="1">
      <c r="B200" s="130"/>
      <c r="C200" s="137" t="str">
        <f>'BNB-System'!C196</f>
        <v>Konzept zur Sicherung der Reinigungs- und Instandhaltungsfreundlichkeit</v>
      </c>
      <c r="D200" s="714">
        <f>'BNB-System'!D196</f>
        <v>10</v>
      </c>
      <c r="E200" s="722"/>
      <c r="F200" s="131"/>
      <c r="G200" s="764">
        <f>IF(AND(NOT(ISBLANK(K200)),NOT(ISBLANK(L200))),('Bewertung durch Anwender'!K200),IF(AND(NOT(ISBLANK(J200)),NOT(ISBLANK(I200))),('Bewertung durch Anwender'!I200),(Zielvereinbarung!G200)))</f>
        <v>0</v>
      </c>
      <c r="H200" s="859">
        <f>Zielvereinbarung!G200</f>
        <v>0</v>
      </c>
      <c r="I200" s="865"/>
      <c r="J200" s="516"/>
      <c r="K200" s="516"/>
      <c r="L200" s="516"/>
      <c r="M200" s="781"/>
      <c r="N200" s="349"/>
      <c r="O200" s="199"/>
      <c r="P200" s="329">
        <f>'BNB-System'!H196</f>
        <v>0</v>
      </c>
      <c r="Q200" s="563"/>
      <c r="R200" s="452"/>
      <c r="W200" s="45"/>
    </row>
    <row r="201" spans="2:23" ht="15" hidden="1" customHeight="1" outlineLevel="1">
      <c r="B201" s="130"/>
      <c r="C201" s="137" t="str">
        <f>'BNB-System'!C197</f>
        <v>Anpassbarkeits-, Rückbau- und Recyclingkonzept</v>
      </c>
      <c r="D201" s="714">
        <f>'BNB-System'!D197</f>
        <v>10</v>
      </c>
      <c r="E201" s="722"/>
      <c r="F201" s="131"/>
      <c r="G201" s="764">
        <f>IF(AND(NOT(ISBLANK(K201)),NOT(ISBLANK(L201))),('Bewertung durch Anwender'!K201),IF(AND(NOT(ISBLANK(J201)),NOT(ISBLANK(I201))),('Bewertung durch Anwender'!I201),(Zielvereinbarung!G201)))</f>
        <v>0</v>
      </c>
      <c r="H201" s="859">
        <f>Zielvereinbarung!G201</f>
        <v>0</v>
      </c>
      <c r="I201" s="865"/>
      <c r="J201" s="516"/>
      <c r="K201" s="516"/>
      <c r="L201" s="516"/>
      <c r="M201" s="781"/>
      <c r="N201" s="349"/>
      <c r="O201" s="199"/>
      <c r="P201" s="329">
        <f>'BNB-System'!H197</f>
        <v>0</v>
      </c>
      <c r="Q201" s="563"/>
      <c r="R201" s="452"/>
      <c r="W201" s="45"/>
    </row>
    <row r="202" spans="2:23" ht="15" hidden="1" customHeight="1" outlineLevel="1">
      <c r="B202" s="130"/>
      <c r="C202" s="137" t="str">
        <f>'BNB-System'!C198</f>
        <v>Konzept zur Vermeidung und Beherrschung von Risiken</v>
      </c>
      <c r="D202" s="714">
        <f>'BNB-System'!D198</f>
        <v>10</v>
      </c>
      <c r="E202" s="722"/>
      <c r="F202" s="131"/>
      <c r="G202" s="764">
        <f>IF(AND(NOT(ISBLANK(K202)),NOT(ISBLANK(L202))),('Bewertung durch Anwender'!K202),IF(AND(NOT(ISBLANK(J202)),NOT(ISBLANK(I202))),('Bewertung durch Anwender'!I202),(Zielvereinbarung!G202)))</f>
        <v>0</v>
      </c>
      <c r="H202" s="859">
        <f>Zielvereinbarung!G202</f>
        <v>0</v>
      </c>
      <c r="I202" s="865"/>
      <c r="J202" s="516"/>
      <c r="K202" s="516"/>
      <c r="L202" s="516"/>
      <c r="M202" s="781"/>
      <c r="N202" s="349"/>
      <c r="O202" s="199"/>
      <c r="P202" s="329">
        <f>'BNB-System'!H198</f>
        <v>0</v>
      </c>
      <c r="Q202" s="563"/>
      <c r="R202" s="452"/>
      <c r="W202" s="45"/>
    </row>
    <row r="203" spans="2:23" ht="15" hidden="1" customHeight="1" outlineLevel="1">
      <c r="B203" s="130"/>
      <c r="C203" s="137" t="str">
        <f>'BNB-System'!C199</f>
        <v>Sonstige Konzepte zum Nachhaltigen Bauen</v>
      </c>
      <c r="D203" s="714">
        <f>'BNB-System'!D199</f>
        <v>10</v>
      </c>
      <c r="E203" s="722"/>
      <c r="F203" s="131"/>
      <c r="G203" s="764">
        <f>IF(AND(NOT(ISBLANK(K203)),NOT(ISBLANK(L203))),('Bewertung durch Anwender'!K203),IF(AND(NOT(ISBLANK(J203)),NOT(ISBLANK(I203))),('Bewertung durch Anwender'!I203),(Zielvereinbarung!G203)))</f>
        <v>0</v>
      </c>
      <c r="H203" s="859">
        <f>Zielvereinbarung!G203</f>
        <v>0</v>
      </c>
      <c r="I203" s="865"/>
      <c r="J203" s="516"/>
      <c r="K203" s="516"/>
      <c r="L203" s="516"/>
      <c r="M203" s="781"/>
      <c r="N203" s="349"/>
      <c r="O203" s="199"/>
      <c r="P203" s="329">
        <f>'BNB-System'!H199</f>
        <v>0</v>
      </c>
      <c r="Q203" s="563"/>
      <c r="R203" s="452"/>
      <c r="W203" s="45"/>
    </row>
    <row r="204" spans="2:23" ht="15" hidden="1" customHeight="1" outlineLevel="1">
      <c r="B204" s="130"/>
      <c r="C204" s="137" t="str">
        <f>'BNB-System'!C200</f>
        <v>Prüfung der Planungsunterlagen durch unabhängige Dritte</v>
      </c>
      <c r="D204" s="714">
        <f>'BNB-System'!D200</f>
        <v>5</v>
      </c>
      <c r="E204" s="722"/>
      <c r="F204" s="131"/>
      <c r="G204" s="764">
        <f>IF(AND(NOT(ISBLANK(K204)),NOT(ISBLANK(L204))),('Bewertung durch Anwender'!K204),IF(AND(NOT(ISBLANK(J204)),NOT(ISBLANK(I204))),('Bewertung durch Anwender'!I204),(Zielvereinbarung!G204)))</f>
        <v>0</v>
      </c>
      <c r="H204" s="859">
        <f>Zielvereinbarung!G204</f>
        <v>0</v>
      </c>
      <c r="I204" s="865"/>
      <c r="J204" s="516"/>
      <c r="K204" s="516"/>
      <c r="L204" s="516"/>
      <c r="M204" s="781"/>
      <c r="N204" s="349"/>
      <c r="O204" s="199"/>
      <c r="P204" s="329">
        <f>'BNB-System'!H200</f>
        <v>0</v>
      </c>
      <c r="Q204" s="563"/>
      <c r="R204" s="452"/>
      <c r="W204" s="45"/>
    </row>
    <row r="205" spans="2:23" ht="15" hidden="1" customHeight="1" outlineLevel="1" thickBot="1">
      <c r="B205" s="130"/>
      <c r="C205" s="137" t="str">
        <f>'BNB-System'!C201</f>
        <v>Durchführung von Variantenvergleichen</v>
      </c>
      <c r="D205" s="714">
        <f>'BNB-System'!D201</f>
        <v>10</v>
      </c>
      <c r="E205" s="722"/>
      <c r="F205" s="131"/>
      <c r="G205" s="767">
        <f>IF(AND(NOT(ISBLANK(K205)),NOT(ISBLANK(L205))),('Bewertung durch Anwender'!K205),IF(AND(NOT(ISBLANK(J205)),NOT(ISBLANK(I205))),('Bewertung durch Anwender'!I205),(Zielvereinbarung!G205)))</f>
        <v>0</v>
      </c>
      <c r="H205" s="869">
        <f>Zielvereinbarung!G205</f>
        <v>0</v>
      </c>
      <c r="I205" s="866"/>
      <c r="J205" s="517"/>
      <c r="K205" s="517"/>
      <c r="L205" s="517"/>
      <c r="M205" s="782"/>
      <c r="N205" s="349"/>
      <c r="O205" s="199"/>
      <c r="P205" s="329">
        <f>'BNB-System'!H201</f>
        <v>0</v>
      </c>
      <c r="Q205" s="563"/>
      <c r="R205" s="452"/>
      <c r="W205" s="45"/>
    </row>
    <row r="206" spans="2:23" ht="15" collapsed="1" thickBot="1">
      <c r="B206" s="46" t="str">
        <f>'BNB-System'!B202</f>
        <v xml:space="preserve"> 5.1.4</v>
      </c>
      <c r="C206" s="379" t="str">
        <f>'BNB-System'!C202</f>
        <v>Ausschreibung und Vergabe</v>
      </c>
      <c r="D206" s="59">
        <f>'BNB-System'!D202</f>
        <v>100</v>
      </c>
      <c r="E206" s="403">
        <f>'BNB-System'!G202</f>
        <v>9.5238095238095247E-3</v>
      </c>
      <c r="F206" s="254"/>
      <c r="G206" s="459">
        <f>IF(AND(NOT(ISBLANK(K206)),NOT(ISBLANK(L206))),('Bewertung durch Anwender'!K206),IF(AND(NOT(ISBLANK(J206)),NOT(ISBLANK(I206))),('Bewertung durch Anwender'!I206),(Zielvereinbarung!G206)))</f>
        <v>0</v>
      </c>
      <c r="H206" s="701">
        <f>Zielvereinbarung!G206</f>
        <v>0</v>
      </c>
      <c r="I206" s="603"/>
      <c r="J206" s="628"/>
      <c r="K206" s="628"/>
      <c r="L206" s="628"/>
      <c r="M206" s="651"/>
      <c r="N206" s="352"/>
      <c r="O206" s="199"/>
      <c r="P206" s="326">
        <f>'BNB-System'!H202</f>
        <v>200</v>
      </c>
      <c r="Q206" s="557">
        <f>IF(ISNUMBER(E206*N206/100),E206*N206/100,0)</f>
        <v>0</v>
      </c>
      <c r="R206" s="432"/>
      <c r="W206" s="45"/>
    </row>
    <row r="207" spans="2:23" ht="15" thickBot="1">
      <c r="B207" s="57" t="str">
        <f>'BNB-System'!B203</f>
        <v xml:space="preserve"> 5.1.5</v>
      </c>
      <c r="C207" s="379" t="str">
        <f>'BNB-System'!C203</f>
        <v>Voraussetzungen für eine optimale Bewirtschaftung</v>
      </c>
      <c r="D207" s="202">
        <f>'BNB-System'!D203</f>
        <v>100</v>
      </c>
      <c r="E207" s="403">
        <f>'BNB-System'!G203</f>
        <v>9.5238095238095247E-3</v>
      </c>
      <c r="F207" s="254"/>
      <c r="G207" s="515">
        <f>IF(AND(NOT(ISBLANK(K207)),NOT(ISBLANK(L207))),('Bewertung durch Anwender'!K207),IF(AND(NOT(ISBLANK(J207)),NOT(ISBLANK(I207))),('Bewertung durch Anwender'!I207),(Zielvereinbarung!G207)))</f>
        <v>0</v>
      </c>
      <c r="H207" s="698">
        <f>Zielvereinbarung!G207</f>
        <v>0</v>
      </c>
      <c r="I207" s="684"/>
      <c r="J207" s="687"/>
      <c r="K207" s="687"/>
      <c r="L207" s="687"/>
      <c r="M207" s="778">
        <f>SUM(M208:M211)</f>
        <v>0</v>
      </c>
      <c r="N207" s="779">
        <f>SUM(N208:N211)</f>
        <v>0</v>
      </c>
      <c r="O207" s="199"/>
      <c r="P207" s="491">
        <f>'BNB-System'!H203</f>
        <v>200</v>
      </c>
      <c r="Q207" s="557">
        <f>IF(ISNUMBER(E207*N207/100),E207*N207/100,0)</f>
        <v>0</v>
      </c>
      <c r="R207" s="432"/>
      <c r="W207" s="45"/>
    </row>
    <row r="208" spans="2:23" ht="15.75" hidden="1" customHeight="1" outlineLevel="1">
      <c r="B208" s="391"/>
      <c r="C208" s="137" t="str">
        <f>'BNB-System'!C204</f>
        <v>Erstellung einer Gebäudeakte / Objektdokumentation</v>
      </c>
      <c r="D208" s="714">
        <f>'BNB-System'!D204</f>
        <v>25</v>
      </c>
      <c r="E208" s="722"/>
      <c r="F208" s="131"/>
      <c r="G208" s="764">
        <f>IF(AND(NOT(ISBLANK(K208)),NOT(ISBLANK(L208))),('Bewertung durch Anwender'!K208),IF(AND(NOT(ISBLANK(J208)),NOT(ISBLANK(I208))),('Bewertung durch Anwender'!I208),(Zielvereinbarung!G208)))</f>
        <v>0</v>
      </c>
      <c r="H208" s="859">
        <f>Zielvereinbarung!G208</f>
        <v>0</v>
      </c>
      <c r="I208" s="862"/>
      <c r="J208" s="516"/>
      <c r="K208" s="516"/>
      <c r="L208" s="516"/>
      <c r="M208" s="329"/>
      <c r="N208" s="349"/>
      <c r="O208" s="199"/>
      <c r="P208" s="329">
        <f>'BNB-System'!H204</f>
        <v>0</v>
      </c>
      <c r="Q208" s="563"/>
      <c r="R208" s="454"/>
      <c r="W208" s="45"/>
    </row>
    <row r="209" spans="2:23" ht="24" hidden="1" outlineLevel="1">
      <c r="B209" s="391"/>
      <c r="C209" s="137" t="str">
        <f>'BNB-System'!C205</f>
        <v>Erstellung von Wartungs-, Inspektions-, Betriebs-, und Pflegeanleitungen</v>
      </c>
      <c r="D209" s="714">
        <f>'BNB-System'!D205</f>
        <v>25</v>
      </c>
      <c r="E209" s="722"/>
      <c r="F209" s="131"/>
      <c r="G209" s="764">
        <f>IF(AND(NOT(ISBLANK(K209)),NOT(ISBLANK(L209))),('Bewertung durch Anwender'!K209),IF(AND(NOT(ISBLANK(J209)),NOT(ISBLANK(I209))),('Bewertung durch Anwender'!I209),(Zielvereinbarung!G209)))</f>
        <v>0</v>
      </c>
      <c r="H209" s="859">
        <f>Zielvereinbarung!G209</f>
        <v>0</v>
      </c>
      <c r="I209" s="862"/>
      <c r="J209" s="516"/>
      <c r="K209" s="516"/>
      <c r="L209" s="516"/>
      <c r="M209" s="329"/>
      <c r="N209" s="349"/>
      <c r="O209" s="199"/>
      <c r="P209" s="329">
        <f>'BNB-System'!H205</f>
        <v>0</v>
      </c>
      <c r="Q209" s="563"/>
      <c r="R209" s="454"/>
      <c r="W209" s="45"/>
    </row>
    <row r="210" spans="2:23" hidden="1" outlineLevel="1">
      <c r="B210" s="391"/>
      <c r="C210" s="137" t="str">
        <f>'BNB-System'!C206</f>
        <v>Anpassung der Pläne und Berechnungen an das realisierte Gebäude</v>
      </c>
      <c r="D210" s="714">
        <f>'BNB-System'!D206</f>
        <v>25</v>
      </c>
      <c r="E210" s="722"/>
      <c r="F210" s="131"/>
      <c r="G210" s="764">
        <f>IF(AND(NOT(ISBLANK(K210)),NOT(ISBLANK(L210))),('Bewertung durch Anwender'!K210),IF(AND(NOT(ISBLANK(J210)),NOT(ISBLANK(I210))),('Bewertung durch Anwender'!I210),(Zielvereinbarung!G210)))</f>
        <v>0</v>
      </c>
      <c r="H210" s="859">
        <f>Zielvereinbarung!G210</f>
        <v>0</v>
      </c>
      <c r="I210" s="862"/>
      <c r="J210" s="516"/>
      <c r="K210" s="516"/>
      <c r="L210" s="516"/>
      <c r="M210" s="329"/>
      <c r="N210" s="349"/>
      <c r="O210" s="199"/>
      <c r="P210" s="329">
        <f>'BNB-System'!H206</f>
        <v>0</v>
      </c>
      <c r="Q210" s="563"/>
      <c r="R210" s="454"/>
      <c r="W210" s="45"/>
    </row>
    <row r="211" spans="2:23" ht="15.75" hidden="1" customHeight="1" outlineLevel="1" thickBot="1">
      <c r="B211" s="391"/>
      <c r="C211" s="137" t="str">
        <f>'BNB-System'!C207</f>
        <v>Erstellung eines Nutzerhandbuches</v>
      </c>
      <c r="D211" s="714">
        <f>'BNB-System'!D207</f>
        <v>25</v>
      </c>
      <c r="E211" s="722"/>
      <c r="F211" s="131"/>
      <c r="G211" s="766">
        <f>IF(AND(NOT(ISBLANK(K211)),NOT(ISBLANK(L211))),('Bewertung durch Anwender'!K211),IF(AND(NOT(ISBLANK(J211)),NOT(ISBLANK(I211))),('Bewertung durch Anwender'!I211),(Zielvereinbarung!G211)))</f>
        <v>0</v>
      </c>
      <c r="H211" s="860">
        <f>Zielvereinbarung!G211</f>
        <v>0</v>
      </c>
      <c r="I211" s="863"/>
      <c r="J211" s="690"/>
      <c r="K211" s="690"/>
      <c r="L211" s="690"/>
      <c r="M211" s="330"/>
      <c r="N211" s="349"/>
      <c r="O211" s="199"/>
      <c r="P211" s="329">
        <f>'BNB-System'!H207</f>
        <v>0</v>
      </c>
      <c r="Q211" s="563"/>
      <c r="R211" s="454"/>
      <c r="W211" s="45"/>
    </row>
    <row r="212" spans="2:23" ht="15" collapsed="1" thickBot="1">
      <c r="B212" s="193"/>
      <c r="C212" s="194" t="str">
        <f>'BNB-System'!C208</f>
        <v>Bauausführung</v>
      </c>
      <c r="D212" s="195"/>
      <c r="E212" s="424"/>
      <c r="F212" s="196"/>
      <c r="G212" s="689"/>
      <c r="H212" s="689"/>
      <c r="I212" s="619"/>
      <c r="J212" s="642"/>
      <c r="K212" s="642"/>
      <c r="L212" s="642"/>
      <c r="M212" s="195"/>
      <c r="N212" s="512"/>
      <c r="O212" s="199"/>
      <c r="P212" s="513">
        <f>'BNB-System'!H208</f>
        <v>0</v>
      </c>
      <c r="Q212" s="586"/>
      <c r="R212" s="432"/>
      <c r="W212" s="45"/>
    </row>
    <row r="213" spans="2:23" ht="15" thickBot="1">
      <c r="B213" s="57" t="str">
        <f>'BNB-System'!B209</f>
        <v xml:space="preserve"> 5.2.1</v>
      </c>
      <c r="C213" s="379" t="str">
        <f>'BNB-System'!C209</f>
        <v>Baustelle / Bauprozess</v>
      </c>
      <c r="D213" s="202">
        <f>'BNB-System'!D209</f>
        <v>100</v>
      </c>
      <c r="E213" s="403">
        <f>'BNB-System'!G209</f>
        <v>9.5238095238095247E-3</v>
      </c>
      <c r="F213" s="255"/>
      <c r="G213" s="683">
        <f>IF(AND(NOT(ISBLANK(K213)),NOT(ISBLANK(L213))),('Bewertung durch Anwender'!K213),IF(AND(NOT(ISBLANK(J213)),NOT(ISBLANK(I213))),('Bewertung durch Anwender'!I213),(Zielvereinbarung!G213)))</f>
        <v>0</v>
      </c>
      <c r="H213" s="683">
        <f>Zielvereinbarung!G213</f>
        <v>0</v>
      </c>
      <c r="I213" s="684"/>
      <c r="J213" s="687"/>
      <c r="K213" s="687"/>
      <c r="L213" s="687"/>
      <c r="M213" s="778">
        <f>SUM(M214:M217)</f>
        <v>0</v>
      </c>
      <c r="N213" s="779">
        <f>SUM(N214:N217)</f>
        <v>0</v>
      </c>
      <c r="O213" s="199"/>
      <c r="P213" s="491">
        <f>'BNB-System'!H209</f>
        <v>200</v>
      </c>
      <c r="Q213" s="557">
        <f>IF(ISNUMBER(E213*N213/100),E213*N213/100,0)</f>
        <v>0</v>
      </c>
      <c r="R213" s="432"/>
      <c r="W213" s="45"/>
    </row>
    <row r="214" spans="2:23" ht="15" hidden="1" customHeight="1" outlineLevel="1">
      <c r="B214" s="391"/>
      <c r="C214" s="137" t="str">
        <f>'BNB-System'!C210</f>
        <v>Wertstoffoptimierte Baustelle</v>
      </c>
      <c r="D214" s="714">
        <f>'BNB-System'!D210</f>
        <v>25</v>
      </c>
      <c r="E214" s="722"/>
      <c r="F214" s="61"/>
      <c r="G214" s="764">
        <f>IF(AND(NOT(ISBLANK(K214)),NOT(ISBLANK(L214))),('Bewertung durch Anwender'!K214),IF(AND(NOT(ISBLANK(J214)),NOT(ISBLANK(I214))),('Bewertung durch Anwender'!I214),(Zielvereinbarung!G214)))</f>
        <v>0</v>
      </c>
      <c r="H214" s="859">
        <f>Zielvereinbarung!G214</f>
        <v>0</v>
      </c>
      <c r="I214" s="862"/>
      <c r="J214" s="516"/>
      <c r="K214" s="516"/>
      <c r="L214" s="516"/>
      <c r="M214" s="781"/>
      <c r="N214" s="349"/>
      <c r="O214" s="199"/>
      <c r="P214" s="329">
        <f>'BNB-System'!H210</f>
        <v>0</v>
      </c>
      <c r="Q214" s="563"/>
      <c r="R214" s="446"/>
      <c r="W214" s="45"/>
    </row>
    <row r="215" spans="2:23" ht="15" hidden="1" customHeight="1" outlineLevel="1">
      <c r="B215" s="391"/>
      <c r="C215" s="137" t="str">
        <f>'BNB-System'!C211</f>
        <v>Lärmarme Baustelle</v>
      </c>
      <c r="D215" s="714">
        <f>'BNB-System'!D211</f>
        <v>25</v>
      </c>
      <c r="E215" s="722"/>
      <c r="F215" s="61"/>
      <c r="G215" s="764">
        <f>IF(AND(NOT(ISBLANK(K215)),NOT(ISBLANK(L215))),('Bewertung durch Anwender'!K215),IF(AND(NOT(ISBLANK(J215)),NOT(ISBLANK(I215))),('Bewertung durch Anwender'!I215),(Zielvereinbarung!G215)))</f>
        <v>0</v>
      </c>
      <c r="H215" s="859">
        <f>Zielvereinbarung!G215</f>
        <v>0</v>
      </c>
      <c r="I215" s="862"/>
      <c r="J215" s="516"/>
      <c r="K215" s="516"/>
      <c r="L215" s="516"/>
      <c r="M215" s="781"/>
      <c r="N215" s="349"/>
      <c r="O215" s="199"/>
      <c r="P215" s="329">
        <f>'BNB-System'!H211</f>
        <v>0</v>
      </c>
      <c r="Q215" s="563"/>
      <c r="R215" s="446"/>
      <c r="W215" s="45"/>
    </row>
    <row r="216" spans="2:23" ht="15" hidden="1" customHeight="1" outlineLevel="1">
      <c r="B216" s="391"/>
      <c r="C216" s="137" t="str">
        <f>'BNB-System'!C212</f>
        <v>Staubarme Baustelle</v>
      </c>
      <c r="D216" s="714">
        <f>'BNB-System'!D212</f>
        <v>25</v>
      </c>
      <c r="E216" s="722"/>
      <c r="F216" s="61"/>
      <c r="G216" s="764">
        <f>IF(AND(NOT(ISBLANK(K216)),NOT(ISBLANK(L216))),('Bewertung durch Anwender'!K216),IF(AND(NOT(ISBLANK(J216)),NOT(ISBLANK(I216))),('Bewertung durch Anwender'!I216),(Zielvereinbarung!G216)))</f>
        <v>0</v>
      </c>
      <c r="H216" s="859">
        <f>Zielvereinbarung!G216</f>
        <v>0</v>
      </c>
      <c r="I216" s="862"/>
      <c r="J216" s="516"/>
      <c r="K216" s="516"/>
      <c r="L216" s="516"/>
      <c r="M216" s="781"/>
      <c r="N216" s="349"/>
      <c r="O216" s="199"/>
      <c r="P216" s="329">
        <f>'BNB-System'!H212</f>
        <v>0</v>
      </c>
      <c r="Q216" s="563"/>
      <c r="R216" s="446"/>
      <c r="W216" s="45"/>
    </row>
    <row r="217" spans="2:23" ht="15" hidden="1" customHeight="1" outlineLevel="1" thickBot="1">
      <c r="B217" s="65"/>
      <c r="C217" s="137" t="str">
        <f>'BNB-System'!C213</f>
        <v>Bodenschutz auf der Baustelle</v>
      </c>
      <c r="D217" s="715">
        <f>'BNB-System'!D213</f>
        <v>25</v>
      </c>
      <c r="E217" s="723"/>
      <c r="F217" s="67"/>
      <c r="G217" s="767">
        <f>IF(AND(NOT(ISBLANK(K217)),NOT(ISBLANK(L217))),('Bewertung durch Anwender'!K217),IF(AND(NOT(ISBLANK(J217)),NOT(ISBLANK(I217))),('Bewertung durch Anwender'!I217),(Zielvereinbarung!G217)))</f>
        <v>0</v>
      </c>
      <c r="H217" s="869">
        <f>Zielvereinbarung!G217</f>
        <v>0</v>
      </c>
      <c r="I217" s="864"/>
      <c r="J217" s="517"/>
      <c r="K217" s="517"/>
      <c r="L217" s="517"/>
      <c r="M217" s="782"/>
      <c r="N217" s="359"/>
      <c r="O217" s="199"/>
      <c r="P217" s="358">
        <f>'BNB-System'!H213</f>
        <v>0</v>
      </c>
      <c r="Q217" s="569"/>
      <c r="R217" s="446"/>
      <c r="W217" s="45"/>
    </row>
    <row r="218" spans="2:23" ht="15" collapsed="1" thickBot="1">
      <c r="B218" s="57" t="str">
        <f>'BNB-System'!B214</f>
        <v xml:space="preserve"> 5.2.2</v>
      </c>
      <c r="C218" s="379" t="str">
        <f>'BNB-System'!C214</f>
        <v>Qualitätssicherung der Bauausführung</v>
      </c>
      <c r="D218" s="720">
        <f>'BNB-System'!D214</f>
        <v>100</v>
      </c>
      <c r="E218" s="403">
        <f>'BNB-System'!G214</f>
        <v>1.4285714285714285E-2</v>
      </c>
      <c r="F218" s="254"/>
      <c r="G218" s="515">
        <f>IF(AND(NOT(ISBLANK(K218)),NOT(ISBLANK(L218))),('Bewertung durch Anwender'!K218),IF(AND(NOT(ISBLANK(J218)),NOT(ISBLANK(I218))),('Bewertung durch Anwender'!I218),(Zielvereinbarung!G218)))</f>
        <v>0</v>
      </c>
      <c r="H218" s="698">
        <f>Zielvereinbarung!G218</f>
        <v>0</v>
      </c>
      <c r="I218" s="684"/>
      <c r="J218" s="687"/>
      <c r="K218" s="687"/>
      <c r="L218" s="687"/>
      <c r="M218" s="778">
        <f>SUM(M219:M220)</f>
        <v>0</v>
      </c>
      <c r="N218" s="779">
        <f>SUM(N219:N220)</f>
        <v>0</v>
      </c>
      <c r="O218" s="199"/>
      <c r="P218" s="369">
        <f>'BNB-System'!H214</f>
        <v>300</v>
      </c>
      <c r="Q218" s="557">
        <f>IF(ISNUMBER(E218*N218/100),E218*N218/100,0)</f>
        <v>0</v>
      </c>
      <c r="R218" s="432"/>
      <c r="W218" s="45"/>
    </row>
    <row r="219" spans="2:23" hidden="1" outlineLevel="1">
      <c r="B219" s="130"/>
      <c r="C219" s="137" t="str">
        <f>'BNB-System'!C215</f>
        <v>Dokumentation</v>
      </c>
      <c r="D219" s="714">
        <f>'BNB-System'!D215</f>
        <v>50</v>
      </c>
      <c r="E219" s="722"/>
      <c r="F219" s="131"/>
      <c r="G219" s="764">
        <f>IF(AND(NOT(ISBLANK(K219)),NOT(ISBLANK(L219))),('Bewertung durch Anwender'!K219),IF(AND(NOT(ISBLANK(J219)),NOT(ISBLANK(I219))),('Bewertung durch Anwender'!I219),(Zielvereinbarung!G219)))</f>
        <v>0</v>
      </c>
      <c r="H219" s="859">
        <f>Zielvereinbarung!G219</f>
        <v>0</v>
      </c>
      <c r="I219" s="865"/>
      <c r="J219" s="516"/>
      <c r="K219" s="516"/>
      <c r="L219" s="516"/>
      <c r="M219" s="781"/>
      <c r="N219" s="349"/>
      <c r="O219" s="199"/>
      <c r="P219" s="329">
        <f>'BNB-System'!H215</f>
        <v>0</v>
      </c>
      <c r="Q219" s="563"/>
      <c r="R219" s="447"/>
      <c r="W219" s="45"/>
    </row>
    <row r="220" spans="2:23" ht="15" hidden="1" customHeight="1" outlineLevel="1" thickBot="1">
      <c r="B220" s="133"/>
      <c r="C220" s="137" t="str">
        <f>'BNB-System'!C216</f>
        <v>Messungen zur Qualitätskontrolle</v>
      </c>
      <c r="D220" s="714">
        <f>'BNB-System'!D216</f>
        <v>50</v>
      </c>
      <c r="E220" s="723"/>
      <c r="F220" s="134"/>
      <c r="G220" s="767">
        <f>IF(AND(NOT(ISBLANK(K220)),NOT(ISBLANK(L220))),('Bewertung durch Anwender'!K220),IF(AND(NOT(ISBLANK(J220)),NOT(ISBLANK(I220))),('Bewertung durch Anwender'!I220),(Zielvereinbarung!G220)))</f>
        <v>0</v>
      </c>
      <c r="H220" s="869">
        <f>Zielvereinbarung!G220</f>
        <v>0</v>
      </c>
      <c r="I220" s="866"/>
      <c r="J220" s="517"/>
      <c r="K220" s="517"/>
      <c r="L220" s="517"/>
      <c r="M220" s="782"/>
      <c r="N220" s="349"/>
      <c r="O220" s="199"/>
      <c r="P220" s="329">
        <f>'BNB-System'!H216</f>
        <v>0</v>
      </c>
      <c r="Q220" s="563"/>
      <c r="R220" s="454"/>
      <c r="W220" s="45"/>
    </row>
    <row r="221" spans="2:23" ht="15" collapsed="1" thickBot="1">
      <c r="B221" s="46" t="str">
        <f>'BNB-System'!B217</f>
        <v xml:space="preserve"> 5.2.3</v>
      </c>
      <c r="C221" s="379" t="str">
        <f>'BNB-System'!C217</f>
        <v>Systematische Inbetriebnahme</v>
      </c>
      <c r="D221" s="53">
        <f>'BNB-System'!D217</f>
        <v>100</v>
      </c>
      <c r="E221" s="425">
        <f>'BNB-System'!G217</f>
        <v>1.4285714285714285E-2</v>
      </c>
      <c r="F221" s="256"/>
      <c r="G221" s="458">
        <f>IF(AND(NOT(ISBLANK(K221)),NOT(ISBLANK(L221))),('Bewertung durch Anwender'!K221),IF(AND(NOT(ISBLANK(J221)),NOT(ISBLANK(I221))),('Bewertung durch Anwender'!I221),(Zielvereinbarung!G221)))</f>
        <v>0</v>
      </c>
      <c r="H221" s="694">
        <f>Zielvereinbarung!G221</f>
        <v>0</v>
      </c>
      <c r="I221" s="603"/>
      <c r="J221" s="643"/>
      <c r="K221" s="643"/>
      <c r="L221" s="643"/>
      <c r="M221" s="651"/>
      <c r="N221" s="536"/>
      <c r="O221" s="207"/>
      <c r="P221" s="384">
        <f>'BNB-System'!H217</f>
        <v>300</v>
      </c>
      <c r="Q221" s="557">
        <f>IF(ISNUMBER(E221*N221/100),E221*N221/100,0)</f>
        <v>0</v>
      </c>
      <c r="R221" s="432"/>
      <c r="W221" s="45"/>
    </row>
    <row r="222" spans="2:23" ht="15" thickBot="1">
      <c r="B222" s="208"/>
      <c r="C222" s="209"/>
      <c r="D222" s="210"/>
      <c r="E222" s="426"/>
      <c r="F222" s="211"/>
      <c r="G222" s="457"/>
      <c r="H222" s="474"/>
      <c r="I222" s="620"/>
      <c r="J222" s="644"/>
      <c r="K222" s="644"/>
      <c r="L222" s="644"/>
      <c r="M222" s="426"/>
      <c r="N222" s="502"/>
      <c r="O222" s="213"/>
      <c r="P222" s="502">
        <f>'BNB-System'!H218</f>
        <v>0</v>
      </c>
      <c r="Q222" s="587"/>
      <c r="R222" s="432"/>
      <c r="W222" s="45"/>
    </row>
    <row r="223" spans="2:23" ht="15.75">
      <c r="B223" s="269"/>
      <c r="C223" s="270"/>
      <c r="D223" s="271"/>
      <c r="E223" s="427"/>
      <c r="F223" s="272"/>
      <c r="G223" s="427"/>
      <c r="H223" s="427"/>
      <c r="I223" s="857"/>
      <c r="J223" s="645"/>
      <c r="K223" s="645"/>
      <c r="L223" s="645"/>
      <c r="M223" s="271"/>
      <c r="N223" s="503"/>
      <c r="O223" s="275"/>
      <c r="P223" s="503">
        <f>'BNB-System'!H219</f>
        <v>0</v>
      </c>
      <c r="Q223" s="588"/>
      <c r="R223" s="450"/>
      <c r="W223" s="45"/>
    </row>
    <row r="224" spans="2:23" ht="15.75">
      <c r="B224" s="276" t="str">
        <f>'BNB-System'!B220</f>
        <v>Standortmerkmale</v>
      </c>
      <c r="C224" s="277"/>
      <c r="D224" s="278"/>
      <c r="E224" s="727">
        <f>'BNB-System'!G220</f>
        <v>1</v>
      </c>
      <c r="F224" s="728"/>
      <c r="G224" s="943">
        <f>G227*(E227/100)+G233*(E233/100)+G240*(E240/100)+G245*(E245/100)+G249*(E249/100)+G259*(E259/100)</f>
        <v>0</v>
      </c>
      <c r="H224" s="946">
        <f>Zielvereinbarung!G224</f>
        <v>0</v>
      </c>
      <c r="I224" s="947"/>
      <c r="J224" s="948"/>
      <c r="K224" s="948"/>
      <c r="L224" s="948"/>
      <c r="M224" s="943">
        <f>M227*(E227/100)+M233*(E233/100)+M240*(E240/100)+M245*(E245/100)+M249*(E249/100)+M259*(E259/100)</f>
        <v>0</v>
      </c>
      <c r="N224" s="943">
        <f>N227*(E227/100)+N233*(E233/100)+N240*(E240/100)+N245*(E245/100)+N249*(E249/100)+N259*(E259/100)</f>
        <v>0</v>
      </c>
      <c r="O224" s="281"/>
      <c r="P224" s="504">
        <f>'BNB-System'!H220</f>
        <v>1300</v>
      </c>
      <c r="Q224" s="589"/>
      <c r="R224" s="451"/>
      <c r="W224" s="45"/>
    </row>
    <row r="225" spans="2:23" ht="16.5" thickBot="1">
      <c r="B225" s="282"/>
      <c r="C225" s="283"/>
      <c r="D225" s="284"/>
      <c r="E225" s="428"/>
      <c r="F225" s="285"/>
      <c r="G225" s="428"/>
      <c r="H225" s="428"/>
      <c r="I225" s="858"/>
      <c r="J225" s="646"/>
      <c r="K225" s="646"/>
      <c r="L225" s="646"/>
      <c r="M225" s="284"/>
      <c r="N225" s="505"/>
      <c r="O225" s="281"/>
      <c r="P225" s="505">
        <f>'BNB-System'!H221</f>
        <v>0</v>
      </c>
      <c r="Q225" s="590"/>
      <c r="R225" s="450"/>
      <c r="W225" s="45"/>
    </row>
    <row r="226" spans="2:23" ht="15" thickBot="1">
      <c r="B226" s="214"/>
      <c r="C226" s="215" t="str">
        <f>'BNB-System'!C222</f>
        <v>Standortmerkmale</v>
      </c>
      <c r="D226" s="216"/>
      <c r="E226" s="429"/>
      <c r="F226" s="217"/>
      <c r="G226" s="676"/>
      <c r="H226" s="702"/>
      <c r="I226" s="621"/>
      <c r="J226" s="647"/>
      <c r="K226" s="647"/>
      <c r="L226" s="647"/>
      <c r="M226" s="216"/>
      <c r="N226" s="506"/>
      <c r="O226" s="289"/>
      <c r="P226" s="506">
        <f>'BNB-System'!H222</f>
        <v>0</v>
      </c>
      <c r="Q226" s="591"/>
      <c r="R226" s="432"/>
      <c r="W226" s="45"/>
    </row>
    <row r="227" spans="2:23">
      <c r="B227" s="57" t="str">
        <f>'BNB-System'!B223</f>
        <v xml:space="preserve"> 6.1.1</v>
      </c>
      <c r="C227" s="379" t="str">
        <f>'BNB-System'!C223</f>
        <v>Risiken am Mikrostandort</v>
      </c>
      <c r="D227" s="720">
        <f>'BNB-System'!D223</f>
        <v>100</v>
      </c>
      <c r="E227" s="415">
        <f>'BNB-System'!G223</f>
        <v>0.15384615384615385</v>
      </c>
      <c r="F227" s="254"/>
      <c r="G227" s="933">
        <f>IF(AND(NOT(ISBLANK(K227)),NOT(ISBLANK(L227))),('Bewertung durch Anwender'!K227),IF(AND(NOT(ISBLANK(J227)),NOT(ISBLANK(I227))),('Bewertung durch Anwender'!I227),(Zielvereinbarung!G227)))</f>
        <v>0</v>
      </c>
      <c r="H227" s="698">
        <f>Zielvereinbarung!G227</f>
        <v>0</v>
      </c>
      <c r="I227" s="684"/>
      <c r="J227" s="687"/>
      <c r="K227" s="687"/>
      <c r="L227" s="687"/>
      <c r="M227" s="934">
        <f>IF(SUM(M228:M232)&gt;100,100,SUM(M228:M232))</f>
        <v>0</v>
      </c>
      <c r="N227" s="936">
        <f>IF(SUM(N228:N232)&gt;100,100,SUM(N228:N232))</f>
        <v>0</v>
      </c>
      <c r="O227" s="886"/>
      <c r="P227" s="383">
        <f>'BNB-System'!H223</f>
        <v>200</v>
      </c>
      <c r="Q227" s="557"/>
      <c r="R227" s="435"/>
      <c r="W227" s="45"/>
    </row>
    <row r="228" spans="2:23" hidden="1" outlineLevel="1">
      <c r="B228" s="130"/>
      <c r="C228" s="137" t="str">
        <f>'BNB-System'!C224</f>
        <v>Risiken aus Man-Made-Hazards (Unfälle)</v>
      </c>
      <c r="D228" s="714">
        <f>'BNB-System'!D224</f>
        <v>20</v>
      </c>
      <c r="E228" s="415"/>
      <c r="F228" s="131"/>
      <c r="G228" s="764">
        <f>IF(AND(NOT(ISBLANK(K228)),NOT(ISBLANK(L228))),('Bewertung durch Anwender'!K228),IF(AND(NOT(ISBLANK(J228)),NOT(ISBLANK(I228))),('Bewertung durch Anwender'!I228),(Zielvereinbarung!G228)))</f>
        <v>0</v>
      </c>
      <c r="H228" s="859">
        <f>Zielvereinbarung!G228</f>
        <v>0</v>
      </c>
      <c r="I228" s="865"/>
      <c r="J228" s="516"/>
      <c r="K228" s="516"/>
      <c r="L228" s="516"/>
      <c r="M228" s="781"/>
      <c r="N228" s="349"/>
      <c r="O228" s="886"/>
      <c r="P228" s="327">
        <f>'BNB-System'!H229</f>
        <v>200</v>
      </c>
      <c r="Q228" s="558"/>
      <c r="R228" s="448"/>
      <c r="W228" s="45"/>
    </row>
    <row r="229" spans="2:23" hidden="1" outlineLevel="1">
      <c r="B229" s="130"/>
      <c r="C229" s="137" t="str">
        <f>'BNB-System'!C225</f>
        <v>Risiken aus Erdbeben</v>
      </c>
      <c r="D229" s="714">
        <f>'BNB-System'!D225</f>
        <v>20</v>
      </c>
      <c r="E229" s="415"/>
      <c r="F229" s="131"/>
      <c r="G229" s="764">
        <f>IF(AND(NOT(ISBLANK(K229)),NOT(ISBLANK(L229))),('Bewertung durch Anwender'!K229),IF(AND(NOT(ISBLANK(J229)),NOT(ISBLANK(I229))),('Bewertung durch Anwender'!I229),(Zielvereinbarung!G229)))</f>
        <v>0</v>
      </c>
      <c r="H229" s="859">
        <f>Zielvereinbarung!G229</f>
        <v>0</v>
      </c>
      <c r="I229" s="865"/>
      <c r="J229" s="516"/>
      <c r="K229" s="516"/>
      <c r="L229" s="516"/>
      <c r="M229" s="781"/>
      <c r="N229" s="349"/>
      <c r="O229" s="886"/>
      <c r="P229" s="327">
        <f>'BNB-System'!H236</f>
        <v>200</v>
      </c>
      <c r="Q229" s="558"/>
      <c r="R229" s="448"/>
      <c r="W229" s="45"/>
    </row>
    <row r="230" spans="2:23" hidden="1" outlineLevel="1">
      <c r="B230" s="130"/>
      <c r="C230" s="137" t="str">
        <f>'BNB-System'!C226</f>
        <v>Risiken aus Lawinen</v>
      </c>
      <c r="D230" s="714">
        <f>'BNB-System'!D226</f>
        <v>20</v>
      </c>
      <c r="E230" s="415"/>
      <c r="F230" s="131"/>
      <c r="G230" s="764">
        <f>IF(AND(NOT(ISBLANK(K230)),NOT(ISBLANK(L230))),('Bewertung durch Anwender'!K230),IF(AND(NOT(ISBLANK(J230)),NOT(ISBLANK(I230))),('Bewertung durch Anwender'!I230),(Zielvereinbarung!G230)))</f>
        <v>0</v>
      </c>
      <c r="H230" s="859">
        <f>Zielvereinbarung!G230</f>
        <v>0</v>
      </c>
      <c r="I230" s="865"/>
      <c r="J230" s="516"/>
      <c r="K230" s="516"/>
      <c r="L230" s="516"/>
      <c r="M230" s="781"/>
      <c r="N230" s="349"/>
      <c r="O230" s="886"/>
      <c r="P230" s="327">
        <f>'BNB-System'!H241</f>
        <v>300</v>
      </c>
      <c r="Q230" s="558"/>
      <c r="R230" s="448"/>
      <c r="W230" s="45"/>
    </row>
    <row r="231" spans="2:23" hidden="1" outlineLevel="1">
      <c r="B231" s="130"/>
      <c r="C231" s="137" t="str">
        <f>'BNB-System'!C227</f>
        <v>Risiken aus Sturm</v>
      </c>
      <c r="D231" s="714">
        <f>'BNB-System'!D227</f>
        <v>20</v>
      </c>
      <c r="E231" s="415"/>
      <c r="F231" s="131"/>
      <c r="G231" s="764">
        <f>IF(AND(NOT(ISBLANK(K231)),NOT(ISBLANK(L231))),('Bewertung durch Anwender'!K231),IF(AND(NOT(ISBLANK(J231)),NOT(ISBLANK(I231))),('Bewertung durch Anwender'!I231),(Zielvereinbarung!G231)))</f>
        <v>0</v>
      </c>
      <c r="H231" s="859">
        <f>Zielvereinbarung!G231</f>
        <v>0</v>
      </c>
      <c r="I231" s="865"/>
      <c r="J231" s="516"/>
      <c r="K231" s="516"/>
      <c r="L231" s="516"/>
      <c r="M231" s="781"/>
      <c r="N231" s="349"/>
      <c r="O231" s="886"/>
      <c r="P231" s="327">
        <f>'BNB-System'!H245</f>
        <v>200</v>
      </c>
      <c r="Q231" s="558"/>
      <c r="R231" s="448"/>
      <c r="W231" s="45"/>
    </row>
    <row r="232" spans="2:23" ht="15" hidden="1" outlineLevel="1" thickBot="1">
      <c r="B232" s="130"/>
      <c r="C232" s="137" t="str">
        <f>'BNB-System'!C228</f>
        <v>Risiken aus Hochwasser</v>
      </c>
      <c r="D232" s="714">
        <f>'BNB-System'!D228</f>
        <v>20</v>
      </c>
      <c r="E232" s="415"/>
      <c r="F232" s="131"/>
      <c r="G232" s="765">
        <f>IF(AND(NOT(ISBLANK(K232)),NOT(ISBLANK(L232))),('Bewertung durch Anwender'!K232),IF(AND(NOT(ISBLANK(J232)),NOT(ISBLANK(I232))),('Bewertung durch Anwender'!I232),(Zielvereinbarung!G232)))</f>
        <v>0</v>
      </c>
      <c r="H232" s="861">
        <f>Zielvereinbarung!G232</f>
        <v>0</v>
      </c>
      <c r="I232" s="867"/>
      <c r="J232" s="518"/>
      <c r="K232" s="518"/>
      <c r="L232" s="518"/>
      <c r="M232" s="784"/>
      <c r="N232" s="359"/>
      <c r="O232" s="886"/>
      <c r="P232" s="384">
        <f>'BNB-System'!H255</f>
        <v>200</v>
      </c>
      <c r="Q232" s="582"/>
      <c r="R232" s="433"/>
      <c r="W232" s="45"/>
    </row>
    <row r="233" spans="2:23" collapsed="1">
      <c r="B233" s="57" t="str">
        <f>'BNB-System'!B229</f>
        <v xml:space="preserve"> 6.1.2</v>
      </c>
      <c r="C233" s="379" t="str">
        <f>'BNB-System'!C229</f>
        <v>Verhältnisse am Mikrostandort</v>
      </c>
      <c r="D233" s="720">
        <f>'BNB-System'!D229</f>
        <v>100</v>
      </c>
      <c r="E233" s="888">
        <f>'BNB-System'!G229</f>
        <v>0.15384615384615385</v>
      </c>
      <c r="F233" s="131"/>
      <c r="G233" s="933">
        <f>IF(AND(NOT(ISBLANK(K233)),NOT(ISBLANK(L233))),('Bewertung durch Anwender'!K233),IF(AND(NOT(ISBLANK(J233)),NOT(ISBLANK(I233))),('Bewertung durch Anwender'!I233),(Zielvereinbarung!G233)))</f>
        <v>0</v>
      </c>
      <c r="H233" s="873">
        <f>Zielvereinbarung!G233</f>
        <v>0</v>
      </c>
      <c r="I233" s="906"/>
      <c r="J233" s="907"/>
      <c r="K233" s="907"/>
      <c r="L233" s="907"/>
      <c r="M233" s="934">
        <f>IF(SUM(M234:M239)&gt;100,100,SUM(M234:M239))</f>
        <v>0</v>
      </c>
      <c r="N233" s="936">
        <f>IF(SUM(N234:N239)&gt;100,100,SUM(N234:N239))</f>
        <v>0</v>
      </c>
      <c r="O233" s="916"/>
      <c r="P233" s="441"/>
      <c r="Q233" s="441"/>
      <c r="R233" s="227"/>
      <c r="W233" s="45"/>
    </row>
    <row r="234" spans="2:23" hidden="1" outlineLevel="1">
      <c r="B234" s="130"/>
      <c r="C234" s="137" t="str">
        <f>'BNB-System'!C230</f>
        <v>Außenluftqualität</v>
      </c>
      <c r="D234" s="714">
        <f>'BNB-System'!D230</f>
        <v>16</v>
      </c>
      <c r="E234" s="415"/>
      <c r="F234" s="131"/>
      <c r="G234" s="764">
        <f>IF(AND(NOT(ISBLANK(K234)),NOT(ISBLANK(L234))),('Bewertung durch Anwender'!K234),IF(AND(NOT(ISBLANK(J234)),NOT(ISBLANK(I234))),('Bewertung durch Anwender'!I234),(Zielvereinbarung!G234)))</f>
        <v>0</v>
      </c>
      <c r="H234" s="859">
        <f>Zielvereinbarung!G234</f>
        <v>0</v>
      </c>
      <c r="I234" s="865"/>
      <c r="J234" s="516"/>
      <c r="K234" s="516"/>
      <c r="L234" s="516"/>
      <c r="M234" s="781"/>
      <c r="N234" s="349"/>
      <c r="O234" s="916"/>
      <c r="P234" s="309"/>
      <c r="Q234" s="309"/>
      <c r="R234" s="227"/>
      <c r="W234" s="45"/>
    </row>
    <row r="235" spans="2:23" hidden="1" outlineLevel="1">
      <c r="B235" s="130"/>
      <c r="C235" s="137" t="str">
        <f>'BNB-System'!C231</f>
        <v>Außenlärmpegel</v>
      </c>
      <c r="D235" s="714">
        <f>'BNB-System'!D231</f>
        <v>20</v>
      </c>
      <c r="E235" s="415"/>
      <c r="F235" s="131"/>
      <c r="G235" s="764">
        <f>IF(AND(NOT(ISBLANK(K235)),NOT(ISBLANK(L235))),('Bewertung durch Anwender'!K235),IF(AND(NOT(ISBLANK(J235)),NOT(ISBLANK(I235))),('Bewertung durch Anwender'!I235),(Zielvereinbarung!G235)))</f>
        <v>0</v>
      </c>
      <c r="H235" s="859">
        <f>Zielvereinbarung!G235</f>
        <v>0</v>
      </c>
      <c r="I235" s="865"/>
      <c r="J235" s="516"/>
      <c r="K235" s="516"/>
      <c r="L235" s="516"/>
      <c r="M235" s="781"/>
      <c r="N235" s="349"/>
      <c r="O235" s="916"/>
      <c r="P235" s="309"/>
      <c r="Q235" s="309"/>
      <c r="R235" s="227"/>
      <c r="W235" s="45"/>
    </row>
    <row r="236" spans="2:23" hidden="1" outlineLevel="1">
      <c r="B236" s="130"/>
      <c r="C236" s="137" t="str">
        <f>'BNB-System'!C232</f>
        <v>Baugrundverhältnisse, Bodenbelastungen</v>
      </c>
      <c r="D236" s="714">
        <f>'BNB-System'!D232</f>
        <v>16</v>
      </c>
      <c r="E236" s="415"/>
      <c r="F236" s="131"/>
      <c r="G236" s="764">
        <f>IF(AND(NOT(ISBLANK(K236)),NOT(ISBLANK(L236))),('Bewertung durch Anwender'!K236),IF(AND(NOT(ISBLANK(J236)),NOT(ISBLANK(I236))),('Bewertung durch Anwender'!I236),(Zielvereinbarung!G236)))</f>
        <v>0</v>
      </c>
      <c r="H236" s="859">
        <f>Zielvereinbarung!G236</f>
        <v>0</v>
      </c>
      <c r="I236" s="865"/>
      <c r="J236" s="516"/>
      <c r="K236" s="516"/>
      <c r="L236" s="516"/>
      <c r="M236" s="781"/>
      <c r="N236" s="349"/>
      <c r="O236" s="289"/>
      <c r="P236" s="309"/>
      <c r="Q236" s="309"/>
      <c r="R236" s="227"/>
      <c r="W236" s="45"/>
    </row>
    <row r="237" spans="2:23" hidden="1" outlineLevel="1">
      <c r="B237" s="130"/>
      <c r="C237" s="137" t="str">
        <f>'BNB-System'!C233</f>
        <v>Elektromagnetische Felder</v>
      </c>
      <c r="D237" s="714">
        <f>'BNB-System'!D233</f>
        <v>16</v>
      </c>
      <c r="E237" s="415"/>
      <c r="F237" s="131"/>
      <c r="G237" s="764">
        <f>IF(AND(NOT(ISBLANK(K237)),NOT(ISBLANK(L237))),('Bewertung durch Anwender'!K237),IF(AND(NOT(ISBLANK(J237)),NOT(ISBLANK(I237))),('Bewertung durch Anwender'!I237),(Zielvereinbarung!G237)))</f>
        <v>0</v>
      </c>
      <c r="H237" s="859">
        <f>Zielvereinbarung!G237</f>
        <v>0</v>
      </c>
      <c r="I237" s="865"/>
      <c r="J237" s="516"/>
      <c r="K237" s="516"/>
      <c r="L237" s="516"/>
      <c r="M237" s="781"/>
      <c r="N237" s="349"/>
      <c r="O237" s="886"/>
      <c r="P237" s="309"/>
      <c r="Q237" s="309"/>
      <c r="R237" s="227"/>
      <c r="W237" s="45"/>
    </row>
    <row r="238" spans="2:23" hidden="1" outlineLevel="1">
      <c r="B238" s="130"/>
      <c r="C238" s="137" t="str">
        <f>'BNB-System'!C234</f>
        <v>Vorkommen von Radon</v>
      </c>
      <c r="D238" s="714">
        <f>'BNB-System'!D234</f>
        <v>16</v>
      </c>
      <c r="E238" s="415"/>
      <c r="F238" s="131"/>
      <c r="G238" s="764">
        <f>IF(AND(NOT(ISBLANK(K238)),NOT(ISBLANK(L238))),('Bewertung durch Anwender'!K238),IF(AND(NOT(ISBLANK(J238)),NOT(ISBLANK(I238))),('Bewertung durch Anwender'!I238),(Zielvereinbarung!G238)))</f>
        <v>0</v>
      </c>
      <c r="H238" s="859">
        <f>Zielvereinbarung!G238</f>
        <v>0</v>
      </c>
      <c r="I238" s="865"/>
      <c r="J238" s="516"/>
      <c r="K238" s="516"/>
      <c r="L238" s="516"/>
      <c r="M238" s="781"/>
      <c r="N238" s="349"/>
      <c r="O238" s="886"/>
      <c r="P238" s="381"/>
      <c r="Q238" s="381"/>
      <c r="R238" s="227"/>
      <c r="W238" s="45"/>
    </row>
    <row r="239" spans="2:23" hidden="1" outlineLevel="1">
      <c r="B239" s="130"/>
      <c r="C239" s="137" t="str">
        <f>'BNB-System'!C235</f>
        <v>Stadt- und Landschaftsbild / Sichtbeziehungen</v>
      </c>
      <c r="D239" s="715">
        <f>'BNB-System'!D235</f>
        <v>16</v>
      </c>
      <c r="E239" s="415"/>
      <c r="F239" s="131"/>
      <c r="G239" s="767">
        <f>IF(AND(NOT(ISBLANK(K239)),NOT(ISBLANK(L239))),('Bewertung durch Anwender'!K239),IF(AND(NOT(ISBLANK(J239)),NOT(ISBLANK(I239))),('Bewertung durch Anwender'!I239),(Zielvereinbarung!G239)))</f>
        <v>0</v>
      </c>
      <c r="H239" s="869">
        <f>Zielvereinbarung!G239</f>
        <v>0</v>
      </c>
      <c r="I239" s="866"/>
      <c r="J239" s="517"/>
      <c r="K239" s="517"/>
      <c r="L239" s="517"/>
      <c r="M239" s="782"/>
      <c r="N239" s="890"/>
      <c r="O239" s="886"/>
      <c r="P239" s="225"/>
      <c r="Q239" s="225"/>
      <c r="R239" s="227"/>
      <c r="W239" s="45"/>
    </row>
    <row r="240" spans="2:23" collapsed="1">
      <c r="B240" s="57" t="str">
        <f>'BNB-System'!B236</f>
        <v xml:space="preserve"> 6.1.3</v>
      </c>
      <c r="C240" s="379" t="str">
        <f>'BNB-System'!C236</f>
        <v>Quartiersmerkmale</v>
      </c>
      <c r="D240" s="720">
        <f>'BNB-System'!D236</f>
        <v>100</v>
      </c>
      <c r="E240" s="888">
        <f>'BNB-System'!G236</f>
        <v>0.15384615384615385</v>
      </c>
      <c r="F240" s="131"/>
      <c r="G240" s="933">
        <f>IF(AND(NOT(ISBLANK(K240)),NOT(ISBLANK(L240))),('Bewertung durch Anwender'!K240),IF(AND(NOT(ISBLANK(J240)),NOT(ISBLANK(I240))),('Bewertung durch Anwender'!I240),(Zielvereinbarung!G240)))</f>
        <v>0</v>
      </c>
      <c r="H240" s="903">
        <f>Zielvereinbarung!G240</f>
        <v>0</v>
      </c>
      <c r="I240" s="904"/>
      <c r="J240" s="905"/>
      <c r="K240" s="905"/>
      <c r="L240" s="905"/>
      <c r="M240" s="934">
        <f>IF(SUM(M241:M244)&gt;100,100,SUM(M241:M244))</f>
        <v>0</v>
      </c>
      <c r="N240" s="936">
        <f>IF(SUM(N241:N244)&gt;100,100,SUM(N241:N244))</f>
        <v>0</v>
      </c>
      <c r="O240" s="886"/>
      <c r="P240" s="225"/>
      <c r="Q240" s="225"/>
      <c r="R240" s="227"/>
      <c r="W240" s="45"/>
    </row>
    <row r="241" spans="2:23" hidden="1" outlineLevel="1">
      <c r="B241" s="130"/>
      <c r="C241" s="137" t="str">
        <f>'BNB-System'!C237</f>
        <v>Image, Attraktivität</v>
      </c>
      <c r="D241" s="714">
        <f>'BNB-System'!D237</f>
        <v>25</v>
      </c>
      <c r="E241" s="415"/>
      <c r="F241" s="131"/>
      <c r="G241" s="764">
        <f>IF(AND(NOT(ISBLANK(K241)),NOT(ISBLANK(L241))),('Bewertung durch Anwender'!K241),IF(AND(NOT(ISBLANK(J241)),NOT(ISBLANK(I241))),('Bewertung durch Anwender'!I241),(Zielvereinbarung!G241)))</f>
        <v>0</v>
      </c>
      <c r="H241" s="859">
        <f>Zielvereinbarung!G241</f>
        <v>0</v>
      </c>
      <c r="I241" s="865"/>
      <c r="J241" s="516"/>
      <c r="K241" s="516"/>
      <c r="L241" s="516"/>
      <c r="M241" s="781"/>
      <c r="N241" s="349"/>
      <c r="O241" s="886"/>
      <c r="P241" s="225"/>
      <c r="Q241" s="225"/>
      <c r="R241" s="227"/>
      <c r="W241" s="45"/>
    </row>
    <row r="242" spans="2:23" hidden="1" outlineLevel="1">
      <c r="B242" s="130"/>
      <c r="C242" s="137" t="str">
        <f>'BNB-System'!C238</f>
        <v>Synergie- und Konfliktpotenziale</v>
      </c>
      <c r="D242" s="714">
        <f>'BNB-System'!D238</f>
        <v>25</v>
      </c>
      <c r="E242" s="415"/>
      <c r="F242" s="131"/>
      <c r="G242" s="764">
        <f>IF(AND(NOT(ISBLANK(K242)),NOT(ISBLANK(L242))),('Bewertung durch Anwender'!K242),IF(AND(NOT(ISBLANK(J242)),NOT(ISBLANK(I242))),('Bewertung durch Anwender'!I242),(Zielvereinbarung!G242)))</f>
        <v>0</v>
      </c>
      <c r="H242" s="859">
        <f>Zielvereinbarung!G242</f>
        <v>0</v>
      </c>
      <c r="I242" s="865"/>
      <c r="J242" s="516"/>
      <c r="K242" s="516"/>
      <c r="L242" s="516"/>
      <c r="M242" s="781"/>
      <c r="N242" s="349"/>
      <c r="O242" s="886"/>
      <c r="P242" s="225"/>
      <c r="Q242" s="225"/>
      <c r="R242" s="227"/>
      <c r="W242" s="45"/>
    </row>
    <row r="243" spans="2:23" hidden="1" outlineLevel="1">
      <c r="B243" s="130"/>
      <c r="C243" s="137" t="str">
        <f>'BNB-System'!C239</f>
        <v>Kriminalität</v>
      </c>
      <c r="D243" s="714">
        <f>'BNB-System'!D239</f>
        <v>25</v>
      </c>
      <c r="E243" s="415"/>
      <c r="F243" s="254"/>
      <c r="G243" s="764">
        <f>IF(AND(NOT(ISBLANK(K243)),NOT(ISBLANK(L243))),('Bewertung durch Anwender'!K243),IF(AND(NOT(ISBLANK(J243)),NOT(ISBLANK(I243))),('Bewertung durch Anwender'!I243),(Zielvereinbarung!G243)))</f>
        <v>0</v>
      </c>
      <c r="H243" s="909">
        <f>Zielvereinbarung!G243</f>
        <v>0</v>
      </c>
      <c r="I243" s="910"/>
      <c r="J243" s="911"/>
      <c r="K243" s="911"/>
      <c r="L243" s="911"/>
      <c r="M243" s="781"/>
      <c r="N243" s="349"/>
      <c r="O243" s="916"/>
      <c r="P243" s="225"/>
      <c r="Q243" s="225"/>
      <c r="R243" s="227"/>
      <c r="W243" s="45"/>
    </row>
    <row r="244" spans="2:23" hidden="1" outlineLevel="1">
      <c r="B244" s="130"/>
      <c r="C244" s="137" t="str">
        <f>'BNB-System'!C240</f>
        <v>Pflege und Erhaltungszustand</v>
      </c>
      <c r="D244" s="715">
        <f>'BNB-System'!D240</f>
        <v>25</v>
      </c>
      <c r="E244" s="415"/>
      <c r="F244" s="254"/>
      <c r="G244" s="767">
        <f>IF(AND(NOT(ISBLANK(K244)),NOT(ISBLANK(L244))),('Bewertung durch Anwender'!K244),IF(AND(NOT(ISBLANK(J244)),NOT(ISBLANK(I244))),('Bewertung durch Anwender'!I244),(Zielvereinbarung!G244)))</f>
        <v>0</v>
      </c>
      <c r="H244" s="912">
        <f>Zielvereinbarung!G244</f>
        <v>0</v>
      </c>
      <c r="I244" s="913"/>
      <c r="J244" s="914"/>
      <c r="K244" s="914"/>
      <c r="L244" s="914"/>
      <c r="M244" s="935"/>
      <c r="N244" s="937"/>
      <c r="O244" s="916"/>
      <c r="P244" s="225"/>
      <c r="Q244" s="225"/>
      <c r="R244" s="227"/>
      <c r="W244" s="45"/>
    </row>
    <row r="245" spans="2:23" collapsed="1">
      <c r="B245" s="57" t="str">
        <f>'BNB-System'!B241</f>
        <v xml:space="preserve"> 6.1.4</v>
      </c>
      <c r="C245" s="379" t="str">
        <f>'BNB-System'!C241</f>
        <v>Verkehrsanbindung</v>
      </c>
      <c r="D245" s="720">
        <f>'BNB-System'!D241</f>
        <v>100</v>
      </c>
      <c r="E245" s="888">
        <f>'BNB-System'!G241</f>
        <v>0.23076923076923078</v>
      </c>
      <c r="F245" s="131"/>
      <c r="G245" s="933">
        <f>IF(AND(NOT(ISBLANK(K245)),NOT(ISBLANK(L245))),('Bewertung durch Anwender'!K245),IF(AND(NOT(ISBLANK(J245)),NOT(ISBLANK(I245))),('Bewertung durch Anwender'!I245),(Zielvereinbarung!G245)))</f>
        <v>0</v>
      </c>
      <c r="H245" s="903">
        <f>Zielvereinbarung!G245</f>
        <v>0</v>
      </c>
      <c r="I245" s="908"/>
      <c r="J245" s="905"/>
      <c r="K245" s="905"/>
      <c r="L245" s="905"/>
      <c r="M245" s="934">
        <f>IF(SUM(M246:M248)&gt;100,100,SUM(M246:M248))</f>
        <v>0</v>
      </c>
      <c r="N245" s="936">
        <f>IF(SUM(N246:N248)&gt;100,100,SUM(N246:N248))</f>
        <v>0</v>
      </c>
      <c r="O245" s="916"/>
      <c r="P245" s="225"/>
      <c r="Q245" s="225"/>
      <c r="R245" s="227"/>
      <c r="W245" s="45"/>
    </row>
    <row r="246" spans="2:23" hidden="1" outlineLevel="1">
      <c r="B246" s="130"/>
      <c r="C246" s="137" t="str">
        <f>'BNB-System'!C242</f>
        <v>Erreichbarkeit Haupt-/ Fernbahnhof</v>
      </c>
      <c r="D246" s="714">
        <f>'BNB-System'!D242</f>
        <v>30</v>
      </c>
      <c r="E246" s="415"/>
      <c r="F246" s="131"/>
      <c r="G246" s="764">
        <f>IF(AND(NOT(ISBLANK(K246)),NOT(ISBLANK(L246))),('Bewertung durch Anwender'!K246),IF(AND(NOT(ISBLANK(J246)),NOT(ISBLANK(I246))),('Bewertung durch Anwender'!I246),(Zielvereinbarung!G246)))</f>
        <v>0</v>
      </c>
      <c r="H246" s="859">
        <f>Zielvereinbarung!G246</f>
        <v>0</v>
      </c>
      <c r="I246" s="862"/>
      <c r="J246" s="516"/>
      <c r="K246" s="516"/>
      <c r="L246" s="516"/>
      <c r="M246" s="329"/>
      <c r="N246" s="349"/>
      <c r="O246" s="289"/>
      <c r="P246" s="225"/>
      <c r="Q246" s="225"/>
      <c r="R246" s="227"/>
      <c r="W246" s="45"/>
    </row>
    <row r="247" spans="2:23" hidden="1" outlineLevel="1">
      <c r="B247" s="130"/>
      <c r="C247" s="137" t="str">
        <f>'BNB-System'!C243</f>
        <v>Erreichbarkeit ÖPNV</v>
      </c>
      <c r="D247" s="714">
        <f>'BNB-System'!D243</f>
        <v>30</v>
      </c>
      <c r="E247" s="415"/>
      <c r="F247" s="131"/>
      <c r="G247" s="764">
        <f>IF(AND(NOT(ISBLANK(K247)),NOT(ISBLANK(L247))),('Bewertung durch Anwender'!K247),IF(AND(NOT(ISBLANK(J247)),NOT(ISBLANK(I247))),('Bewertung durch Anwender'!I247),(Zielvereinbarung!G247)))</f>
        <v>0</v>
      </c>
      <c r="H247" s="859">
        <f>Zielvereinbarung!G247</f>
        <v>0</v>
      </c>
      <c r="I247" s="862"/>
      <c r="J247" s="516"/>
      <c r="K247" s="516"/>
      <c r="L247" s="516"/>
      <c r="M247" s="329"/>
      <c r="N247" s="349"/>
      <c r="O247" s="886"/>
      <c r="P247" s="225"/>
      <c r="Q247" s="225"/>
      <c r="R247" s="227"/>
      <c r="W247" s="45"/>
    </row>
    <row r="248" spans="2:23" hidden="1" outlineLevel="1">
      <c r="B248" s="130"/>
      <c r="C248" s="137" t="str">
        <f>'BNB-System'!C244</f>
        <v>Fuß- und Radwege</v>
      </c>
      <c r="D248" s="715">
        <f>'BNB-System'!D244</f>
        <v>40</v>
      </c>
      <c r="E248" s="415"/>
      <c r="F248" s="131"/>
      <c r="G248" s="765">
        <f>IF(AND(NOT(ISBLANK(K248)),NOT(ISBLANK(L248))),('Bewertung durch Anwender'!K248),IF(AND(NOT(ISBLANK(J248)),NOT(ISBLANK(I248))),('Bewertung durch Anwender'!I248),(Zielvereinbarung!G248)))</f>
        <v>0</v>
      </c>
      <c r="H248" s="861">
        <f>Zielvereinbarung!G248</f>
        <v>0</v>
      </c>
      <c r="I248" s="915"/>
      <c r="J248" s="518"/>
      <c r="K248" s="518"/>
      <c r="L248" s="518"/>
      <c r="M248" s="358"/>
      <c r="N248" s="359"/>
      <c r="O248" s="886"/>
      <c r="P248" s="225"/>
      <c r="Q248" s="225"/>
      <c r="R248" s="227"/>
      <c r="W248" s="45"/>
    </row>
    <row r="249" spans="2:23" collapsed="1">
      <c r="B249" s="57" t="str">
        <f>'BNB-System'!B245</f>
        <v xml:space="preserve"> 6.1.5</v>
      </c>
      <c r="C249" s="379" t="str">
        <f>'BNB-System'!C245</f>
        <v>Nähe zu nutzungsrelevanten Einrichtungen</v>
      </c>
      <c r="D249" s="720">
        <f>'BNB-System'!D245</f>
        <v>100</v>
      </c>
      <c r="E249" s="888">
        <f>'BNB-System'!G245</f>
        <v>0.15384615384615385</v>
      </c>
      <c r="F249" s="225"/>
      <c r="G249" s="933">
        <f>IF(AND(NOT(ISBLANK(K249)),NOT(ISBLANK(L249))),('Bewertung durch Anwender'!K249),IF(AND(NOT(ISBLANK(J249)),NOT(ISBLANK(I249))),('Bewertung durch Anwender'!I249),(Zielvereinbarung!G249)))</f>
        <v>0</v>
      </c>
      <c r="H249" s="698">
        <f>Zielvereinbarung!G249</f>
        <v>0</v>
      </c>
      <c r="I249" s="684"/>
      <c r="J249" s="687"/>
      <c r="K249" s="687"/>
      <c r="L249" s="687"/>
      <c r="M249" s="934">
        <f>IF(SUM(M250:M258)&gt;100,100,SUM(M250:M258))</f>
        <v>0</v>
      </c>
      <c r="N249" s="936">
        <f>IF(SUM(N250:N258)&gt;100,100,SUM(N250:N258))</f>
        <v>0</v>
      </c>
      <c r="O249" s="886"/>
      <c r="P249" s="225"/>
      <c r="Q249" s="225"/>
      <c r="R249" s="227"/>
      <c r="W249" s="45"/>
    </row>
    <row r="250" spans="2:23" hidden="1" outlineLevel="1">
      <c r="B250" s="130"/>
      <c r="C250" s="137" t="str">
        <f>'BNB-System'!C246</f>
        <v>Gastronomie</v>
      </c>
      <c r="D250" s="714">
        <f>'BNB-System'!D246</f>
        <v>10</v>
      </c>
      <c r="E250" s="415"/>
      <c r="F250" s="225"/>
      <c r="G250" s="764">
        <f>IF(AND(NOT(ISBLANK(K250)),NOT(ISBLANK(L250))),('Bewertung durch Anwender'!K250),IF(AND(NOT(ISBLANK(J250)),NOT(ISBLANK(I250))),('Bewertung durch Anwender'!I250),(Zielvereinbarung!G250)))</f>
        <v>0</v>
      </c>
      <c r="H250" s="859">
        <f>Zielvereinbarung!G250</f>
        <v>0</v>
      </c>
      <c r="I250" s="865"/>
      <c r="J250" s="516"/>
      <c r="K250" s="516"/>
      <c r="L250" s="516"/>
      <c r="M250" s="781"/>
      <c r="N250" s="349"/>
      <c r="O250" s="886"/>
      <c r="P250" s="225"/>
      <c r="Q250" s="225"/>
      <c r="R250" s="227"/>
      <c r="W250" s="45"/>
    </row>
    <row r="251" spans="2:23" hidden="1" outlineLevel="1">
      <c r="B251" s="130"/>
      <c r="C251" s="137" t="str">
        <f>'BNB-System'!C247</f>
        <v>Nahversorgung</v>
      </c>
      <c r="D251" s="714">
        <f>'BNB-System'!D247</f>
        <v>10</v>
      </c>
      <c r="E251" s="415"/>
      <c r="F251" s="225"/>
      <c r="G251" s="764">
        <f>IF(AND(NOT(ISBLANK(K251)),NOT(ISBLANK(L251))),('Bewertung durch Anwender'!K251),IF(AND(NOT(ISBLANK(J251)),NOT(ISBLANK(I251))),('Bewertung durch Anwender'!I251),(Zielvereinbarung!G251)))</f>
        <v>0</v>
      </c>
      <c r="H251" s="859">
        <f>Zielvereinbarung!G251</f>
        <v>0</v>
      </c>
      <c r="I251" s="865"/>
      <c r="J251" s="516"/>
      <c r="K251" s="516"/>
      <c r="L251" s="516"/>
      <c r="M251" s="781"/>
      <c r="N251" s="349"/>
      <c r="O251" s="886"/>
      <c r="P251" s="225"/>
      <c r="Q251" s="225"/>
      <c r="R251" s="227"/>
      <c r="W251" s="45"/>
    </row>
    <row r="252" spans="2:23" hidden="1" outlineLevel="1">
      <c r="B252" s="130"/>
      <c r="C252" s="137" t="str">
        <f>'BNB-System'!C248</f>
        <v>Parkanlagen und Freiräume</v>
      </c>
      <c r="D252" s="714">
        <f>'BNB-System'!D248</f>
        <v>20</v>
      </c>
      <c r="E252" s="415"/>
      <c r="F252" s="225"/>
      <c r="G252" s="764">
        <f>IF(AND(NOT(ISBLANK(K252)),NOT(ISBLANK(L252))),('Bewertung durch Anwender'!K252),IF(AND(NOT(ISBLANK(J252)),NOT(ISBLANK(I252))),('Bewertung durch Anwender'!I252),(Zielvereinbarung!G252)))</f>
        <v>0</v>
      </c>
      <c r="H252" s="859">
        <f>Zielvereinbarung!G252</f>
        <v>0</v>
      </c>
      <c r="I252" s="865"/>
      <c r="J252" s="516"/>
      <c r="K252" s="516"/>
      <c r="L252" s="516"/>
      <c r="M252" s="781"/>
      <c r="N252" s="349"/>
      <c r="O252" s="886"/>
      <c r="P252" s="225"/>
      <c r="Q252" s="225"/>
      <c r="R252" s="227"/>
      <c r="W252" s="45"/>
    </row>
    <row r="253" spans="2:23" hidden="1" outlineLevel="1">
      <c r="B253" s="130"/>
      <c r="C253" s="137" t="str">
        <f>'BNB-System'!C249</f>
        <v>Bildung</v>
      </c>
      <c r="D253" s="714">
        <f>'BNB-System'!D249</f>
        <v>10</v>
      </c>
      <c r="E253" s="415"/>
      <c r="F253" s="225"/>
      <c r="G253" s="764">
        <f>IF(AND(NOT(ISBLANK(K253)),NOT(ISBLANK(L253))),('Bewertung durch Anwender'!K253),IF(AND(NOT(ISBLANK(J253)),NOT(ISBLANK(I253))),('Bewertung durch Anwender'!I253),(Zielvereinbarung!G253)))</f>
        <v>0</v>
      </c>
      <c r="H253" s="859">
        <f>Zielvereinbarung!G253</f>
        <v>0</v>
      </c>
      <c r="I253" s="865"/>
      <c r="J253" s="516"/>
      <c r="K253" s="516"/>
      <c r="L253" s="516"/>
      <c r="M253" s="781"/>
      <c r="N253" s="349"/>
      <c r="O253" s="916"/>
      <c r="P253" s="225"/>
      <c r="Q253" s="225"/>
      <c r="R253" s="227"/>
      <c r="W253" s="45"/>
    </row>
    <row r="254" spans="2:23" hidden="1" outlineLevel="1">
      <c r="B254" s="130"/>
      <c r="C254" s="137" t="str">
        <f>'BNB-System'!C250</f>
        <v>Öffentliche Verwaltung</v>
      </c>
      <c r="D254" s="714">
        <f>'BNB-System'!D250</f>
        <v>10</v>
      </c>
      <c r="E254" s="415"/>
      <c r="F254" s="225"/>
      <c r="G254" s="764">
        <f>IF(AND(NOT(ISBLANK(K254)),NOT(ISBLANK(L254))),('Bewertung durch Anwender'!K254),IF(AND(NOT(ISBLANK(J254)),NOT(ISBLANK(I254))),('Bewertung durch Anwender'!I254),(Zielvereinbarung!G254)))</f>
        <v>0</v>
      </c>
      <c r="H254" s="859">
        <f>Zielvereinbarung!G254</f>
        <v>0</v>
      </c>
      <c r="I254" s="865"/>
      <c r="J254" s="516"/>
      <c r="K254" s="516"/>
      <c r="L254" s="516"/>
      <c r="M254" s="781"/>
      <c r="N254" s="349"/>
      <c r="O254" s="916"/>
      <c r="P254" s="225"/>
      <c r="Q254" s="225"/>
      <c r="R254" s="227"/>
      <c r="W254" s="45"/>
    </row>
    <row r="255" spans="2:23" hidden="1" outlineLevel="1">
      <c r="B255" s="130"/>
      <c r="C255" s="137" t="str">
        <f>'BNB-System'!C251</f>
        <v>Medizinische Versorgung</v>
      </c>
      <c r="D255" s="714">
        <f>'BNB-System'!D251</f>
        <v>10</v>
      </c>
      <c r="E255" s="415"/>
      <c r="F255" s="225"/>
      <c r="G255" s="764">
        <f>IF(AND(NOT(ISBLANK(K255)),NOT(ISBLANK(L255))),('Bewertung durch Anwender'!K255),IF(AND(NOT(ISBLANK(J255)),NOT(ISBLANK(I255))),('Bewertung durch Anwender'!I255),(Zielvereinbarung!G255)))</f>
        <v>0</v>
      </c>
      <c r="H255" s="859">
        <f>Zielvereinbarung!G255</f>
        <v>0</v>
      </c>
      <c r="I255" s="865"/>
      <c r="J255" s="516"/>
      <c r="K255" s="516"/>
      <c r="L255" s="516"/>
      <c r="M255" s="781"/>
      <c r="N255" s="349"/>
      <c r="O255" s="916"/>
      <c r="P255" s="225"/>
      <c r="Q255" s="225"/>
      <c r="R255" s="227"/>
      <c r="W255" s="45"/>
    </row>
    <row r="256" spans="2:23" hidden="1" outlineLevel="1">
      <c r="B256" s="130"/>
      <c r="C256" s="137" t="str">
        <f>'BNB-System'!C252</f>
        <v>Sportstätten</v>
      </c>
      <c r="D256" s="714">
        <f>'BNB-System'!D252</f>
        <v>10</v>
      </c>
      <c r="E256" s="415"/>
      <c r="F256" s="225"/>
      <c r="G256" s="764">
        <f>IF(AND(NOT(ISBLANK(K256)),NOT(ISBLANK(L256))),('Bewertung durch Anwender'!K256),IF(AND(NOT(ISBLANK(J256)),NOT(ISBLANK(I256))),('Bewertung durch Anwender'!I256),(Zielvereinbarung!G256)))</f>
        <v>0</v>
      </c>
      <c r="H256" s="859">
        <f>Zielvereinbarung!G256</f>
        <v>0</v>
      </c>
      <c r="I256" s="865"/>
      <c r="J256" s="516"/>
      <c r="K256" s="516"/>
      <c r="L256" s="516"/>
      <c r="M256" s="781"/>
      <c r="N256" s="349"/>
      <c r="O256" s="289"/>
      <c r="P256" s="225"/>
      <c r="Q256" s="225"/>
      <c r="R256" s="227"/>
      <c r="W256" s="45"/>
    </row>
    <row r="257" spans="2:23" hidden="1" outlineLevel="1">
      <c r="B257" s="130"/>
      <c r="C257" s="137" t="str">
        <f>'BNB-System'!C253</f>
        <v>Freizeit</v>
      </c>
      <c r="D257" s="714">
        <f>'BNB-System'!D253</f>
        <v>10</v>
      </c>
      <c r="E257" s="415"/>
      <c r="F257" s="225"/>
      <c r="G257" s="764">
        <f>IF(AND(NOT(ISBLANK(K257)),NOT(ISBLANK(L257))),('Bewertung durch Anwender'!K257),IF(AND(NOT(ISBLANK(J257)),NOT(ISBLANK(I257))),('Bewertung durch Anwender'!I257),(Zielvereinbarung!G257)))</f>
        <v>0</v>
      </c>
      <c r="H257" s="859">
        <f>Zielvereinbarung!G257</f>
        <v>0</v>
      </c>
      <c r="I257" s="865"/>
      <c r="J257" s="516"/>
      <c r="K257" s="516"/>
      <c r="L257" s="516"/>
      <c r="M257" s="781"/>
      <c r="N257" s="349"/>
      <c r="O257" s="886"/>
      <c r="P257" s="225"/>
      <c r="Q257" s="225"/>
      <c r="R257" s="227"/>
      <c r="W257" s="45"/>
    </row>
    <row r="258" spans="2:23" hidden="1" outlineLevel="1">
      <c r="B258" s="130"/>
      <c r="C258" s="137" t="str">
        <f>'BNB-System'!C254</f>
        <v>Dienstleister</v>
      </c>
      <c r="D258" s="715">
        <f>'BNB-System'!D254</f>
        <v>10</v>
      </c>
      <c r="E258" s="415"/>
      <c r="F258" s="225"/>
      <c r="G258" s="767">
        <f>IF(AND(NOT(ISBLANK(K258)),NOT(ISBLANK(L258))),('Bewertung durch Anwender'!K258),IF(AND(NOT(ISBLANK(J258)),NOT(ISBLANK(I258))),('Bewertung durch Anwender'!I258),(Zielvereinbarung!G258)))</f>
        <v>0</v>
      </c>
      <c r="H258" s="869">
        <f>Zielvereinbarung!G258</f>
        <v>0</v>
      </c>
      <c r="I258" s="866"/>
      <c r="J258" s="517"/>
      <c r="K258" s="517"/>
      <c r="L258" s="517"/>
      <c r="M258" s="782"/>
      <c r="N258" s="890"/>
      <c r="O258" s="886"/>
      <c r="P258" s="225"/>
      <c r="Q258" s="225"/>
      <c r="R258" s="227"/>
      <c r="W258" s="45"/>
    </row>
    <row r="259" spans="2:23" ht="15" collapsed="1" thickBot="1">
      <c r="B259" s="57" t="str">
        <f>'BNB-System'!B255</f>
        <v xml:space="preserve"> 6.1.6</v>
      </c>
      <c r="C259" s="379" t="str">
        <f>'BNB-System'!C255</f>
        <v>Anliegende Medien / Erschließung</v>
      </c>
      <c r="D259" s="720">
        <f>'BNB-System'!D255</f>
        <v>100</v>
      </c>
      <c r="E259" s="888">
        <f>'BNB-System'!G255</f>
        <v>0.15384615384615385</v>
      </c>
      <c r="F259" s="225"/>
      <c r="G259" s="933">
        <f>IF(AND(NOT(ISBLANK(K259)),NOT(ISBLANK(L259))),('Bewertung durch Anwender'!K259),IF(AND(NOT(ISBLANK(J259)),NOT(ISBLANK(I259))),('Bewertung durch Anwender'!I259),(Zielvereinbarung!G259)))</f>
        <v>0</v>
      </c>
      <c r="H259" s="903">
        <f>Zielvereinbarung!G259</f>
        <v>0</v>
      </c>
      <c r="I259" s="904"/>
      <c r="J259" s="905"/>
      <c r="K259" s="905"/>
      <c r="L259" s="905"/>
      <c r="M259" s="934">
        <f>IF(SUM(M260:M263)&gt;100,100,SUM(M260:M263))</f>
        <v>0</v>
      </c>
      <c r="N259" s="936">
        <f>IF(SUM(N260:N263)&gt;100,100,SUM(N260:N263))</f>
        <v>0</v>
      </c>
      <c r="O259" s="892"/>
      <c r="P259" s="225"/>
      <c r="Q259" s="225"/>
      <c r="R259" s="227"/>
      <c r="W259" s="45"/>
    </row>
    <row r="260" spans="2:23" hidden="1" outlineLevel="1">
      <c r="B260" s="130"/>
      <c r="C260" s="137" t="str">
        <f>'BNB-System'!C256</f>
        <v>Leitungsgebundene Energie</v>
      </c>
      <c r="D260" s="721">
        <f>'BNB-System'!D256</f>
        <v>25</v>
      </c>
      <c r="E260" s="415"/>
      <c r="F260" s="225"/>
      <c r="G260" s="764">
        <f>IF(AND(NOT(ISBLANK(K260)),NOT(ISBLANK(L260))),('Bewertung durch Anwender'!K260),IF(AND(NOT(ISBLANK(J260)),NOT(ISBLANK(I260))),('Bewertung durch Anwender'!I260),(Zielvereinbarung!G260)))</f>
        <v>0</v>
      </c>
      <c r="H260" s="859">
        <f>Zielvereinbarung!G260</f>
        <v>0</v>
      </c>
      <c r="I260" s="865"/>
      <c r="J260" s="516"/>
      <c r="K260" s="516"/>
      <c r="L260" s="516"/>
      <c r="M260" s="781"/>
      <c r="N260" s="349"/>
      <c r="O260" s="886"/>
      <c r="P260" s="225"/>
      <c r="Q260" s="225"/>
      <c r="R260" s="227"/>
      <c r="W260" s="45"/>
    </row>
    <row r="261" spans="2:23" hidden="1" outlineLevel="1">
      <c r="B261" s="130"/>
      <c r="C261" s="137" t="str">
        <f>'BNB-System'!C257</f>
        <v>Solarenergie</v>
      </c>
      <c r="D261" s="714">
        <f>'BNB-System'!D257</f>
        <v>25</v>
      </c>
      <c r="E261" s="415"/>
      <c r="F261" s="225"/>
      <c r="G261" s="764">
        <f>IF(AND(NOT(ISBLANK(K261)),NOT(ISBLANK(L261))),('Bewertung durch Anwender'!K261),IF(AND(NOT(ISBLANK(J261)),NOT(ISBLANK(I261))),('Bewertung durch Anwender'!I261),(Zielvereinbarung!G261)))</f>
        <v>0</v>
      </c>
      <c r="H261" s="859">
        <f>Zielvereinbarung!G261</f>
        <v>0</v>
      </c>
      <c r="I261" s="865"/>
      <c r="J261" s="516"/>
      <c r="K261" s="516"/>
      <c r="L261" s="516"/>
      <c r="M261" s="781"/>
      <c r="N261" s="349"/>
      <c r="O261" s="886"/>
      <c r="P261" s="225"/>
      <c r="Q261" s="225"/>
      <c r="R261" s="227"/>
      <c r="W261" s="45"/>
    </row>
    <row r="262" spans="2:23" hidden="1" outlineLevel="1">
      <c r="B262" s="130"/>
      <c r="C262" s="137" t="str">
        <f>'BNB-System'!C258</f>
        <v>Breitband-Anschluss</v>
      </c>
      <c r="D262" s="714">
        <f>'BNB-System'!D258</f>
        <v>25</v>
      </c>
      <c r="E262" s="415"/>
      <c r="F262" s="225"/>
      <c r="G262" s="764">
        <f>IF(AND(NOT(ISBLANK(K262)),NOT(ISBLANK(L262))),('Bewertung durch Anwender'!K262),IF(AND(NOT(ISBLANK(J262)),NOT(ISBLANK(I262))),('Bewertung durch Anwender'!I262),(Zielvereinbarung!G262)))</f>
        <v>0</v>
      </c>
      <c r="H262" s="859">
        <f>Zielvereinbarung!G262</f>
        <v>0</v>
      </c>
      <c r="I262" s="865"/>
      <c r="J262" s="516"/>
      <c r="K262" s="516"/>
      <c r="L262" s="516"/>
      <c r="M262" s="781"/>
      <c r="N262" s="349"/>
      <c r="O262" s="886"/>
      <c r="P262" s="225"/>
      <c r="Q262" s="225"/>
      <c r="R262" s="227"/>
      <c r="W262" s="45"/>
    </row>
    <row r="263" spans="2:23" ht="15" hidden="1" outlineLevel="1" thickBot="1">
      <c r="B263" s="391"/>
      <c r="C263" s="137" t="str">
        <f>'BNB-System'!C259</f>
        <v>Regenwasserversickerung</v>
      </c>
      <c r="D263" s="715">
        <f>'BNB-System'!D259</f>
        <v>25</v>
      </c>
      <c r="E263" s="415"/>
      <c r="F263" s="225"/>
      <c r="G263" s="765">
        <f>IF(AND(NOT(ISBLANK(K263)),NOT(ISBLANK(L263))),('Bewertung durch Anwender'!K263),IF(AND(NOT(ISBLANK(J263)),NOT(ISBLANK(I263))),('Bewertung durch Anwender'!I263),(Zielvereinbarung!G263)))</f>
        <v>0</v>
      </c>
      <c r="H263" s="861">
        <f>Zielvereinbarung!G263</f>
        <v>0</v>
      </c>
      <c r="I263" s="867"/>
      <c r="J263" s="518"/>
      <c r="K263" s="518"/>
      <c r="L263" s="518"/>
      <c r="M263" s="784"/>
      <c r="N263" s="359"/>
      <c r="O263" s="917"/>
      <c r="P263" s="225"/>
      <c r="Q263" s="225"/>
      <c r="R263" s="227"/>
      <c r="W263" s="45"/>
    </row>
    <row r="264" spans="2:23" collapsed="1">
      <c r="B264" s="899"/>
      <c r="C264" s="899"/>
      <c r="D264" s="221"/>
      <c r="E264" s="221"/>
      <c r="F264" s="221"/>
      <c r="G264" s="221"/>
      <c r="H264" s="221"/>
      <c r="I264" s="900"/>
      <c r="J264" s="901"/>
      <c r="K264" s="900"/>
      <c r="L264" s="900"/>
      <c r="M264" s="221"/>
      <c r="N264" s="902"/>
      <c r="O264" s="227"/>
      <c r="P264" s="225"/>
      <c r="Q264" s="225"/>
      <c r="R264" s="227"/>
      <c r="W264" s="45"/>
    </row>
    <row r="265" spans="2:23">
      <c r="B265" s="1"/>
      <c r="C265" s="1"/>
      <c r="D265" s="225"/>
      <c r="E265" s="225"/>
      <c r="F265" s="225"/>
      <c r="G265" s="225"/>
      <c r="H265" s="225"/>
      <c r="I265" s="622"/>
      <c r="J265" s="664"/>
      <c r="K265" s="622"/>
      <c r="L265" s="622"/>
      <c r="M265" s="225"/>
      <c r="N265" s="537"/>
      <c r="O265" s="227"/>
      <c r="P265" s="225"/>
      <c r="Q265" s="225"/>
      <c r="R265" s="227"/>
      <c r="W265" s="45"/>
    </row>
    <row r="266" spans="2:23">
      <c r="B266" s="1"/>
      <c r="C266" s="1"/>
      <c r="D266" s="225"/>
      <c r="E266" s="225"/>
      <c r="F266" s="225"/>
      <c r="G266" s="225"/>
      <c r="H266" s="225"/>
      <c r="I266" s="622"/>
      <c r="J266" s="664"/>
      <c r="K266" s="622"/>
      <c r="L266" s="622"/>
      <c r="M266" s="225"/>
      <c r="N266" s="537"/>
      <c r="O266" s="227"/>
      <c r="P266" s="225"/>
      <c r="Q266" s="225"/>
      <c r="R266" s="227"/>
      <c r="W266" s="45"/>
    </row>
    <row r="267" spans="2:23">
      <c r="B267" s="1"/>
      <c r="C267" s="1"/>
      <c r="D267" s="225"/>
      <c r="E267" s="225"/>
      <c r="F267" s="225"/>
      <c r="G267" s="225"/>
      <c r="H267" s="225"/>
      <c r="I267" s="622"/>
      <c r="J267" s="664"/>
      <c r="K267" s="622"/>
      <c r="L267" s="622"/>
      <c r="M267" s="225"/>
      <c r="N267" s="537"/>
      <c r="O267" s="227"/>
      <c r="P267" s="225"/>
      <c r="Q267" s="225"/>
      <c r="R267" s="227"/>
      <c r="W267" s="45"/>
    </row>
    <row r="268" spans="2:23">
      <c r="B268" s="1"/>
      <c r="C268" s="1"/>
      <c r="D268" s="225"/>
      <c r="E268" s="225"/>
      <c r="F268" s="225"/>
      <c r="G268" s="225"/>
      <c r="H268" s="225"/>
      <c r="I268" s="622"/>
      <c r="J268" s="664"/>
      <c r="K268" s="622"/>
      <c r="L268" s="622"/>
      <c r="M268" s="225"/>
      <c r="N268" s="537"/>
      <c r="O268" s="227"/>
      <c r="P268" s="225"/>
      <c r="Q268" s="225"/>
      <c r="R268" s="227"/>
      <c r="W268" s="45"/>
    </row>
    <row r="269" spans="2:23">
      <c r="B269" s="1"/>
      <c r="C269" s="1"/>
      <c r="D269" s="225"/>
      <c r="E269" s="225"/>
      <c r="F269" s="225"/>
      <c r="G269" s="225"/>
      <c r="H269" s="225"/>
      <c r="I269" s="622"/>
      <c r="J269" s="664"/>
      <c r="K269" s="622"/>
      <c r="L269" s="622"/>
      <c r="M269" s="225"/>
      <c r="N269" s="537"/>
      <c r="O269" s="227"/>
      <c r="P269" s="225"/>
      <c r="Q269" s="225"/>
      <c r="R269" s="227"/>
      <c r="W269" s="45"/>
    </row>
    <row r="270" spans="2:23">
      <c r="B270" s="1"/>
      <c r="C270" s="1"/>
      <c r="D270" s="225"/>
      <c r="E270" s="225"/>
      <c r="F270" s="225"/>
      <c r="G270" s="225"/>
      <c r="H270" s="225"/>
      <c r="I270" s="622"/>
      <c r="J270" s="664"/>
      <c r="K270" s="622"/>
      <c r="L270" s="622"/>
      <c r="M270" s="225"/>
      <c r="N270" s="537"/>
      <c r="O270" s="227"/>
      <c r="P270" s="225"/>
      <c r="Q270" s="225"/>
      <c r="R270" s="227"/>
      <c r="W270" s="45"/>
    </row>
    <row r="271" spans="2:23">
      <c r="B271" s="1"/>
      <c r="C271" s="1"/>
      <c r="D271" s="225"/>
      <c r="E271" s="225"/>
      <c r="F271" s="225"/>
      <c r="G271" s="225"/>
      <c r="H271" s="225"/>
      <c r="I271" s="622"/>
      <c r="J271" s="664"/>
      <c r="K271" s="622"/>
      <c r="L271" s="622"/>
      <c r="M271" s="225"/>
      <c r="N271" s="537"/>
      <c r="O271" s="227"/>
      <c r="P271" s="225"/>
      <c r="Q271" s="225"/>
      <c r="R271" s="227"/>
      <c r="W271" s="45"/>
    </row>
    <row r="272" spans="2:23">
      <c r="B272" s="1"/>
      <c r="C272" s="1"/>
      <c r="D272" s="225"/>
      <c r="E272" s="225"/>
      <c r="F272" s="225"/>
      <c r="G272" s="225"/>
      <c r="H272" s="225"/>
      <c r="I272" s="622"/>
      <c r="J272" s="664"/>
      <c r="K272" s="622"/>
      <c r="L272" s="622"/>
      <c r="M272" s="225"/>
      <c r="N272" s="537"/>
      <c r="O272" s="227"/>
      <c r="P272" s="225"/>
      <c r="Q272" s="225"/>
      <c r="R272" s="227"/>
      <c r="W272" s="45"/>
    </row>
    <row r="273" spans="2:23">
      <c r="B273" s="1"/>
      <c r="C273" s="1"/>
      <c r="D273" s="225"/>
      <c r="E273" s="225"/>
      <c r="F273" s="225"/>
      <c r="G273" s="225"/>
      <c r="H273" s="225"/>
      <c r="I273" s="622"/>
      <c r="J273" s="664"/>
      <c r="K273" s="622"/>
      <c r="L273" s="622"/>
      <c r="M273" s="225"/>
      <c r="N273" s="537"/>
      <c r="O273" s="227"/>
      <c r="P273" s="225"/>
      <c r="Q273" s="225"/>
      <c r="R273" s="227"/>
      <c r="W273" s="45"/>
    </row>
    <row r="274" spans="2:23">
      <c r="B274" s="1"/>
      <c r="C274" s="1"/>
      <c r="D274" s="225"/>
      <c r="E274" s="225"/>
      <c r="F274" s="225"/>
      <c r="G274" s="225"/>
      <c r="H274" s="225"/>
      <c r="I274" s="622"/>
      <c r="J274" s="664"/>
      <c r="K274" s="622"/>
      <c r="L274" s="622"/>
      <c r="M274" s="225"/>
      <c r="N274" s="537"/>
      <c r="O274" s="227"/>
      <c r="P274" s="225"/>
      <c r="Q274" s="225"/>
      <c r="R274" s="227"/>
      <c r="W274" s="45"/>
    </row>
    <row r="275" spans="2:23">
      <c r="B275" s="1"/>
      <c r="C275" s="1"/>
      <c r="D275" s="225"/>
      <c r="E275" s="225"/>
      <c r="F275" s="225"/>
      <c r="G275" s="225"/>
      <c r="H275" s="225"/>
      <c r="I275" s="622"/>
      <c r="J275" s="664"/>
      <c r="K275" s="622"/>
      <c r="L275" s="622"/>
      <c r="M275" s="225"/>
      <c r="N275" s="537"/>
      <c r="O275" s="227"/>
      <c r="P275" s="225"/>
      <c r="Q275" s="225"/>
      <c r="R275" s="227"/>
      <c r="W275" s="45"/>
    </row>
    <row r="276" spans="2:23">
      <c r="B276" s="1"/>
      <c r="C276" s="1"/>
      <c r="D276" s="225"/>
      <c r="E276" s="225"/>
      <c r="F276" s="225"/>
      <c r="G276" s="225"/>
      <c r="H276" s="225"/>
      <c r="I276" s="622"/>
      <c r="J276" s="664"/>
      <c r="K276" s="622"/>
      <c r="L276" s="622"/>
      <c r="M276" s="225"/>
      <c r="N276" s="537"/>
      <c r="O276" s="227"/>
      <c r="P276" s="225"/>
      <c r="Q276" s="225"/>
      <c r="R276" s="227"/>
      <c r="W276" s="45"/>
    </row>
    <row r="277" spans="2:23">
      <c r="B277" s="1"/>
      <c r="C277" s="1"/>
      <c r="D277" s="225"/>
      <c r="E277" s="225"/>
      <c r="F277" s="225"/>
      <c r="G277" s="225"/>
      <c r="H277" s="225"/>
      <c r="I277" s="622"/>
      <c r="J277" s="664"/>
      <c r="K277" s="622"/>
      <c r="L277" s="622"/>
      <c r="M277" s="225"/>
      <c r="N277" s="537"/>
      <c r="O277" s="227"/>
      <c r="P277" s="225"/>
      <c r="Q277" s="225"/>
      <c r="R277" s="227"/>
      <c r="W277" s="45"/>
    </row>
    <row r="278" spans="2:23">
      <c r="B278" s="1"/>
      <c r="C278" s="1"/>
      <c r="D278" s="225"/>
      <c r="E278" s="225"/>
      <c r="F278" s="225"/>
      <c r="G278" s="225"/>
      <c r="H278" s="225"/>
      <c r="I278" s="622"/>
      <c r="J278" s="664"/>
      <c r="K278" s="622"/>
      <c r="L278" s="622"/>
      <c r="M278" s="225"/>
      <c r="N278" s="537"/>
      <c r="O278" s="227"/>
      <c r="P278" s="225"/>
      <c r="Q278" s="225"/>
      <c r="R278" s="227"/>
      <c r="W278" s="45"/>
    </row>
    <row r="279" spans="2:23">
      <c r="B279" s="1"/>
      <c r="C279" s="1"/>
      <c r="D279" s="225"/>
      <c r="E279" s="225"/>
      <c r="F279" s="225"/>
      <c r="G279" s="225"/>
      <c r="H279" s="225"/>
      <c r="I279" s="622"/>
      <c r="J279" s="664"/>
      <c r="K279" s="622"/>
      <c r="L279" s="622"/>
      <c r="M279" s="225"/>
      <c r="N279" s="537"/>
      <c r="O279" s="227"/>
      <c r="P279" s="225"/>
      <c r="Q279" s="225"/>
      <c r="R279" s="227"/>
      <c r="W279" s="45"/>
    </row>
    <row r="280" spans="2:23">
      <c r="B280" s="1"/>
      <c r="C280" s="1"/>
      <c r="D280" s="225"/>
      <c r="E280" s="225"/>
      <c r="F280" s="225"/>
      <c r="G280" s="225"/>
      <c r="H280" s="225"/>
      <c r="I280" s="622"/>
      <c r="J280" s="664"/>
      <c r="K280" s="622"/>
      <c r="L280" s="622"/>
      <c r="M280" s="225"/>
      <c r="N280" s="537"/>
      <c r="O280" s="227"/>
      <c r="P280" s="225"/>
      <c r="Q280" s="225"/>
      <c r="R280" s="227"/>
      <c r="W280" s="45"/>
    </row>
    <row r="281" spans="2:23">
      <c r="B281" s="1"/>
      <c r="C281" s="1"/>
      <c r="D281" s="225"/>
      <c r="E281" s="225"/>
      <c r="F281" s="225"/>
      <c r="G281" s="225"/>
      <c r="H281" s="225"/>
      <c r="I281" s="622"/>
      <c r="J281" s="664"/>
      <c r="K281" s="622"/>
      <c r="L281" s="622"/>
      <c r="M281" s="225"/>
      <c r="N281" s="537"/>
      <c r="O281" s="227"/>
      <c r="P281" s="225"/>
      <c r="Q281" s="225"/>
      <c r="R281" s="227"/>
      <c r="W281" s="45"/>
    </row>
    <row r="282" spans="2:23">
      <c r="B282" s="1"/>
      <c r="C282" s="1"/>
      <c r="D282" s="225"/>
      <c r="E282" s="225"/>
      <c r="F282" s="225"/>
      <c r="G282" s="225"/>
      <c r="H282" s="225"/>
      <c r="I282" s="622"/>
      <c r="J282" s="664"/>
      <c r="K282" s="622"/>
      <c r="L282" s="622"/>
      <c r="M282" s="225"/>
      <c r="N282" s="537"/>
      <c r="O282" s="227"/>
      <c r="P282" s="225"/>
      <c r="Q282" s="225"/>
      <c r="R282" s="227"/>
      <c r="W282" s="45"/>
    </row>
    <row r="283" spans="2:23">
      <c r="B283" s="1"/>
      <c r="C283" s="1"/>
      <c r="D283" s="225"/>
      <c r="E283" s="225"/>
      <c r="F283" s="225"/>
      <c r="G283" s="225"/>
      <c r="H283" s="225"/>
      <c r="I283" s="622"/>
      <c r="J283" s="664"/>
      <c r="K283" s="622"/>
      <c r="L283" s="622"/>
      <c r="M283" s="225"/>
      <c r="N283" s="537"/>
      <c r="O283" s="227"/>
      <c r="P283" s="225"/>
      <c r="Q283" s="225"/>
      <c r="R283" s="227"/>
      <c r="W283" s="45"/>
    </row>
    <row r="284" spans="2:23">
      <c r="B284" s="1"/>
      <c r="C284" s="1"/>
      <c r="D284" s="225"/>
      <c r="E284" s="225"/>
      <c r="F284" s="225"/>
      <c r="G284" s="225"/>
      <c r="H284" s="225"/>
      <c r="I284" s="622"/>
      <c r="J284" s="664"/>
      <c r="K284" s="622"/>
      <c r="L284" s="622"/>
      <c r="M284" s="225"/>
      <c r="N284" s="537"/>
      <c r="O284" s="227"/>
      <c r="P284" s="225"/>
      <c r="Q284" s="225"/>
      <c r="R284" s="227"/>
      <c r="W284" s="45"/>
    </row>
    <row r="285" spans="2:23">
      <c r="B285" s="1"/>
      <c r="C285" s="1"/>
      <c r="D285" s="225"/>
      <c r="E285" s="225"/>
      <c r="F285" s="225"/>
      <c r="G285" s="225"/>
      <c r="H285" s="225"/>
      <c r="I285" s="622"/>
      <c r="J285" s="664"/>
      <c r="K285" s="622"/>
      <c r="L285" s="622"/>
      <c r="M285" s="225"/>
      <c r="N285" s="537"/>
      <c r="O285" s="227"/>
      <c r="P285" s="225"/>
      <c r="Q285" s="225"/>
      <c r="R285" s="227"/>
      <c r="W285" s="45"/>
    </row>
    <row r="286" spans="2:23">
      <c r="B286" s="1"/>
      <c r="C286" s="1"/>
      <c r="D286" s="225"/>
      <c r="E286" s="225"/>
      <c r="F286" s="225"/>
      <c r="G286" s="225"/>
      <c r="H286" s="225"/>
      <c r="I286" s="622"/>
      <c r="J286" s="664"/>
      <c r="K286" s="622"/>
      <c r="L286" s="622"/>
      <c r="M286" s="225"/>
      <c r="N286" s="537"/>
      <c r="O286" s="227"/>
      <c r="P286" s="225"/>
      <c r="Q286" s="225"/>
      <c r="R286" s="227"/>
      <c r="W286" s="45"/>
    </row>
    <row r="287" spans="2:23">
      <c r="B287" s="1"/>
      <c r="C287" s="1"/>
      <c r="D287" s="225"/>
      <c r="E287" s="225"/>
      <c r="F287" s="225"/>
      <c r="G287" s="225"/>
      <c r="H287" s="225"/>
      <c r="I287" s="622"/>
      <c r="J287" s="664"/>
      <c r="K287" s="622"/>
      <c r="L287" s="622"/>
      <c r="M287" s="225"/>
      <c r="N287" s="537"/>
      <c r="O287" s="227"/>
      <c r="P287" s="225"/>
      <c r="Q287" s="225"/>
      <c r="R287" s="227"/>
      <c r="W287" s="45"/>
    </row>
    <row r="288" spans="2:23">
      <c r="B288" s="1"/>
      <c r="C288" s="1"/>
      <c r="D288" s="225"/>
      <c r="E288" s="225"/>
      <c r="F288" s="225"/>
      <c r="G288" s="225"/>
      <c r="H288" s="225"/>
      <c r="I288" s="622"/>
      <c r="J288" s="664"/>
      <c r="K288" s="622"/>
      <c r="L288" s="622"/>
      <c r="M288" s="225"/>
      <c r="N288" s="537"/>
      <c r="O288" s="227"/>
      <c r="P288" s="225"/>
      <c r="Q288" s="225"/>
      <c r="R288" s="227"/>
      <c r="W288" s="45"/>
    </row>
    <row r="289" spans="2:23">
      <c r="B289" s="1"/>
      <c r="C289" s="1"/>
      <c r="D289" s="225"/>
      <c r="E289" s="225"/>
      <c r="F289" s="225"/>
      <c r="G289" s="225"/>
      <c r="H289" s="225"/>
      <c r="I289" s="622"/>
      <c r="J289" s="664"/>
      <c r="K289" s="622"/>
      <c r="L289" s="622"/>
      <c r="M289" s="225"/>
      <c r="N289" s="537"/>
      <c r="O289" s="227"/>
      <c r="P289" s="225"/>
      <c r="Q289" s="225"/>
      <c r="R289" s="227"/>
      <c r="W289" s="45"/>
    </row>
    <row r="290" spans="2:23">
      <c r="B290" s="1"/>
      <c r="C290" s="1"/>
      <c r="D290" s="225"/>
      <c r="E290" s="225"/>
      <c r="F290" s="225"/>
      <c r="G290" s="225"/>
      <c r="H290" s="225"/>
      <c r="I290" s="622"/>
      <c r="J290" s="664"/>
      <c r="K290" s="622"/>
      <c r="L290" s="622"/>
      <c r="M290" s="225"/>
      <c r="N290" s="537"/>
      <c r="O290" s="227"/>
      <c r="P290" s="225"/>
      <c r="Q290" s="225"/>
      <c r="R290" s="227"/>
      <c r="W290" s="45"/>
    </row>
    <row r="291" spans="2:23">
      <c r="B291" s="1"/>
      <c r="C291" s="1"/>
      <c r="D291" s="225"/>
      <c r="E291" s="225"/>
      <c r="F291" s="225"/>
      <c r="G291" s="225"/>
      <c r="H291" s="225"/>
      <c r="I291" s="622"/>
      <c r="J291" s="664"/>
      <c r="K291" s="622"/>
      <c r="L291" s="622"/>
      <c r="M291" s="225"/>
      <c r="N291" s="537"/>
      <c r="O291" s="227"/>
      <c r="P291" s="225"/>
      <c r="Q291" s="225"/>
      <c r="R291" s="227"/>
      <c r="W291" s="45"/>
    </row>
    <row r="292" spans="2:23">
      <c r="B292" s="1"/>
      <c r="C292" s="1"/>
      <c r="D292" s="225"/>
      <c r="E292" s="225"/>
      <c r="F292" s="225"/>
      <c r="G292" s="225"/>
      <c r="H292" s="225"/>
      <c r="I292" s="622"/>
      <c r="J292" s="664"/>
      <c r="K292" s="622"/>
      <c r="L292" s="622"/>
      <c r="M292" s="225"/>
      <c r="N292" s="537"/>
      <c r="O292" s="227"/>
      <c r="P292" s="225"/>
      <c r="Q292" s="225"/>
      <c r="R292" s="227"/>
      <c r="W292" s="45"/>
    </row>
    <row r="293" spans="2:23">
      <c r="B293" s="1"/>
      <c r="C293" s="1"/>
      <c r="D293" s="225"/>
      <c r="E293" s="225"/>
      <c r="F293" s="225"/>
      <c r="G293" s="225"/>
      <c r="H293" s="225"/>
      <c r="I293" s="622"/>
      <c r="J293" s="664"/>
      <c r="K293" s="622"/>
      <c r="L293" s="622"/>
      <c r="M293" s="225"/>
      <c r="N293" s="537"/>
      <c r="O293" s="227"/>
      <c r="P293" s="225"/>
      <c r="Q293" s="225"/>
      <c r="R293" s="227"/>
      <c r="W293" s="45"/>
    </row>
    <row r="294" spans="2:23">
      <c r="B294" s="1"/>
      <c r="C294" s="1"/>
      <c r="D294" s="225"/>
      <c r="E294" s="225"/>
      <c r="F294" s="225"/>
      <c r="G294" s="225"/>
      <c r="H294" s="225"/>
      <c r="I294" s="622"/>
      <c r="J294" s="664"/>
      <c r="K294" s="622"/>
      <c r="L294" s="622"/>
      <c r="M294" s="225"/>
      <c r="N294" s="537"/>
      <c r="O294" s="227"/>
      <c r="P294" s="225"/>
      <c r="Q294" s="225"/>
      <c r="R294" s="227"/>
      <c r="W294" s="45"/>
    </row>
    <row r="295" spans="2:23">
      <c r="B295" s="1"/>
      <c r="C295" s="1"/>
      <c r="D295" s="225"/>
      <c r="E295" s="225"/>
      <c r="F295" s="225"/>
      <c r="G295" s="225"/>
      <c r="H295" s="225"/>
      <c r="I295" s="622"/>
      <c r="J295" s="664"/>
      <c r="K295" s="622"/>
      <c r="L295" s="622"/>
      <c r="M295" s="225"/>
      <c r="N295" s="537"/>
      <c r="O295" s="227"/>
      <c r="P295" s="225"/>
      <c r="Q295" s="225"/>
      <c r="R295" s="227"/>
      <c r="W295" s="45"/>
    </row>
    <row r="296" spans="2:23">
      <c r="B296" s="1"/>
      <c r="C296" s="1"/>
      <c r="D296" s="225"/>
      <c r="E296" s="225"/>
      <c r="F296" s="225"/>
      <c r="G296" s="225"/>
      <c r="H296" s="225"/>
      <c r="I296" s="622"/>
      <c r="J296" s="664"/>
      <c r="K296" s="622"/>
      <c r="L296" s="622"/>
      <c r="M296" s="225"/>
      <c r="N296" s="537"/>
      <c r="O296" s="227"/>
      <c r="P296" s="225"/>
      <c r="Q296" s="225"/>
      <c r="R296" s="227"/>
      <c r="W296" s="45"/>
    </row>
    <row r="297" spans="2:23">
      <c r="B297" s="1"/>
      <c r="C297" s="1"/>
      <c r="D297" s="225"/>
      <c r="E297" s="225"/>
      <c r="F297" s="225"/>
      <c r="G297" s="225"/>
      <c r="H297" s="225"/>
      <c r="I297" s="622"/>
      <c r="J297" s="664"/>
      <c r="K297" s="622"/>
      <c r="L297" s="622"/>
      <c r="M297" s="225"/>
      <c r="N297" s="537"/>
      <c r="O297" s="227"/>
      <c r="P297" s="225"/>
      <c r="Q297" s="225"/>
      <c r="R297" s="227"/>
      <c r="W297" s="45"/>
    </row>
    <row r="298" spans="2:23">
      <c r="B298" s="1"/>
      <c r="C298" s="1"/>
      <c r="D298" s="225"/>
      <c r="E298" s="225"/>
      <c r="F298" s="225"/>
      <c r="G298" s="225"/>
      <c r="H298" s="225"/>
      <c r="I298" s="622"/>
      <c r="J298" s="664"/>
      <c r="K298" s="622"/>
      <c r="L298" s="622"/>
      <c r="M298" s="225"/>
      <c r="N298" s="537"/>
      <c r="O298" s="227"/>
      <c r="P298" s="225"/>
      <c r="Q298" s="225"/>
      <c r="R298" s="227"/>
      <c r="W298" s="45"/>
    </row>
    <row r="299" spans="2:23">
      <c r="B299" s="1"/>
      <c r="C299" s="1"/>
      <c r="D299" s="225"/>
      <c r="E299" s="225"/>
      <c r="F299" s="225"/>
      <c r="G299" s="225"/>
      <c r="H299" s="225"/>
      <c r="I299" s="622"/>
      <c r="J299" s="664"/>
      <c r="K299" s="622"/>
      <c r="L299" s="622"/>
      <c r="M299" s="225"/>
      <c r="N299" s="537"/>
      <c r="O299" s="227"/>
      <c r="P299" s="225"/>
      <c r="Q299" s="225"/>
      <c r="R299" s="227"/>
      <c r="W299" s="45"/>
    </row>
    <row r="300" spans="2:23">
      <c r="B300" s="1"/>
      <c r="C300" s="1"/>
      <c r="D300" s="225"/>
      <c r="E300" s="225"/>
      <c r="F300" s="225"/>
      <c r="G300" s="225"/>
      <c r="H300" s="225"/>
      <c r="I300" s="622"/>
      <c r="J300" s="664"/>
      <c r="K300" s="622"/>
      <c r="L300" s="622"/>
      <c r="M300" s="225"/>
      <c r="N300" s="537"/>
      <c r="O300" s="227"/>
      <c r="P300" s="225"/>
      <c r="Q300" s="225"/>
      <c r="R300" s="227"/>
      <c r="W300" s="45"/>
    </row>
    <row r="301" spans="2:23">
      <c r="B301" s="1"/>
      <c r="C301" s="1"/>
      <c r="D301" s="225"/>
      <c r="E301" s="225"/>
      <c r="F301" s="225"/>
      <c r="G301" s="225"/>
      <c r="H301" s="225"/>
      <c r="I301" s="622"/>
      <c r="J301" s="664"/>
      <c r="K301" s="622"/>
      <c r="L301" s="622"/>
      <c r="M301" s="225"/>
      <c r="N301" s="537"/>
      <c r="O301" s="227"/>
      <c r="P301" s="225"/>
      <c r="Q301" s="225"/>
      <c r="R301" s="227"/>
      <c r="W301" s="45"/>
    </row>
    <row r="302" spans="2:23">
      <c r="B302" s="1"/>
      <c r="C302" s="1"/>
      <c r="D302" s="225"/>
      <c r="E302" s="225"/>
      <c r="F302" s="225"/>
      <c r="G302" s="225"/>
      <c r="H302" s="225"/>
      <c r="I302" s="622"/>
      <c r="J302" s="664"/>
      <c r="K302" s="622"/>
      <c r="L302" s="622"/>
      <c r="M302" s="225"/>
      <c r="N302" s="537"/>
      <c r="O302" s="227"/>
      <c r="P302" s="225"/>
      <c r="Q302" s="225"/>
      <c r="R302" s="227"/>
      <c r="W302" s="45"/>
    </row>
    <row r="303" spans="2:23">
      <c r="B303" s="1"/>
      <c r="C303" s="1"/>
      <c r="D303" s="225"/>
      <c r="E303" s="225"/>
      <c r="F303" s="225"/>
      <c r="G303" s="225"/>
      <c r="H303" s="225"/>
      <c r="I303" s="622"/>
      <c r="J303" s="664"/>
      <c r="K303" s="622"/>
      <c r="L303" s="622"/>
      <c r="M303" s="225"/>
      <c r="N303" s="537"/>
      <c r="O303" s="227"/>
      <c r="P303" s="225"/>
      <c r="Q303" s="225"/>
      <c r="R303" s="227"/>
      <c r="W303" s="45"/>
    </row>
    <row r="304" spans="2:23">
      <c r="B304" s="1"/>
      <c r="C304" s="1"/>
      <c r="D304" s="225"/>
      <c r="E304" s="225"/>
      <c r="F304" s="225"/>
      <c r="G304" s="225"/>
      <c r="H304" s="225"/>
      <c r="I304" s="622"/>
      <c r="J304" s="664"/>
      <c r="K304" s="622"/>
      <c r="L304" s="622"/>
      <c r="M304" s="225"/>
      <c r="N304" s="537"/>
      <c r="O304" s="227"/>
      <c r="P304" s="225"/>
      <c r="Q304" s="225"/>
      <c r="R304" s="227"/>
      <c r="W304" s="45"/>
    </row>
    <row r="305" spans="2:23">
      <c r="B305" s="1"/>
      <c r="C305" s="1"/>
      <c r="D305" s="225"/>
      <c r="E305" s="225"/>
      <c r="F305" s="225"/>
      <c r="G305" s="225"/>
      <c r="H305" s="225"/>
      <c r="I305" s="622"/>
      <c r="J305" s="664"/>
      <c r="K305" s="622"/>
      <c r="L305" s="622"/>
      <c r="M305" s="225"/>
      <c r="N305" s="537"/>
      <c r="O305" s="227"/>
      <c r="P305" s="225"/>
      <c r="Q305" s="225"/>
      <c r="R305" s="227"/>
      <c r="W305" s="45"/>
    </row>
    <row r="306" spans="2:23">
      <c r="B306" s="1"/>
      <c r="C306" s="1"/>
      <c r="D306" s="225"/>
      <c r="E306" s="225"/>
      <c r="F306" s="225"/>
      <c r="G306" s="225"/>
      <c r="H306" s="225"/>
      <c r="I306" s="622"/>
      <c r="J306" s="664"/>
      <c r="K306" s="622"/>
      <c r="L306" s="622"/>
      <c r="M306" s="225"/>
      <c r="N306" s="537"/>
      <c r="O306" s="227"/>
      <c r="P306" s="225"/>
      <c r="Q306" s="225"/>
      <c r="R306" s="227"/>
      <c r="W306" s="45"/>
    </row>
    <row r="307" spans="2:23">
      <c r="B307" s="1"/>
      <c r="C307" s="1"/>
      <c r="D307" s="225"/>
      <c r="E307" s="225"/>
      <c r="F307" s="225"/>
      <c r="G307" s="225"/>
      <c r="H307" s="225"/>
      <c r="I307" s="622"/>
      <c r="J307" s="664"/>
      <c r="K307" s="622"/>
      <c r="L307" s="622"/>
      <c r="M307" s="225"/>
      <c r="N307" s="537"/>
      <c r="O307" s="227"/>
      <c r="P307" s="225"/>
      <c r="Q307" s="225"/>
      <c r="R307" s="227"/>
      <c r="W307" s="45"/>
    </row>
    <row r="308" spans="2:23">
      <c r="B308" s="1"/>
      <c r="C308" s="1"/>
      <c r="D308" s="225"/>
      <c r="E308" s="225"/>
      <c r="F308" s="225"/>
      <c r="G308" s="225"/>
      <c r="H308" s="225"/>
      <c r="I308" s="622"/>
      <c r="J308" s="664"/>
      <c r="K308" s="622"/>
      <c r="L308" s="622"/>
      <c r="M308" s="225"/>
      <c r="N308" s="537"/>
      <c r="O308" s="227"/>
      <c r="P308" s="225"/>
      <c r="Q308" s="225"/>
      <c r="R308" s="227"/>
      <c r="W308" s="45"/>
    </row>
    <row r="309" spans="2:23">
      <c r="B309" s="1"/>
      <c r="C309" s="1"/>
      <c r="D309" s="225"/>
      <c r="E309" s="225"/>
      <c r="F309" s="225"/>
      <c r="G309" s="225"/>
      <c r="H309" s="225"/>
      <c r="I309" s="622"/>
      <c r="J309" s="664"/>
      <c r="K309" s="622"/>
      <c r="L309" s="622"/>
      <c r="M309" s="225"/>
      <c r="N309" s="537"/>
      <c r="O309" s="227"/>
      <c r="P309" s="225"/>
      <c r="Q309" s="225"/>
      <c r="R309" s="227"/>
      <c r="W309" s="45"/>
    </row>
    <row r="310" spans="2:23">
      <c r="B310" s="1"/>
      <c r="C310" s="1"/>
      <c r="D310" s="225"/>
      <c r="E310" s="225"/>
      <c r="F310" s="225"/>
      <c r="G310" s="225"/>
      <c r="H310" s="225"/>
      <c r="I310" s="622"/>
      <c r="J310" s="664"/>
      <c r="K310" s="622"/>
      <c r="L310" s="622"/>
      <c r="M310" s="225"/>
      <c r="N310" s="537"/>
      <c r="O310" s="227"/>
      <c r="P310" s="225"/>
      <c r="Q310" s="225"/>
      <c r="R310" s="227"/>
      <c r="W310" s="45"/>
    </row>
    <row r="311" spans="2:23">
      <c r="B311" s="1"/>
      <c r="C311" s="1"/>
      <c r="D311" s="225"/>
      <c r="E311" s="225"/>
      <c r="F311" s="225"/>
      <c r="G311" s="225"/>
      <c r="H311" s="225"/>
      <c r="I311" s="622"/>
      <c r="J311" s="664"/>
      <c r="K311" s="622"/>
      <c r="L311" s="622"/>
      <c r="M311" s="225"/>
      <c r="N311" s="537"/>
      <c r="O311" s="227"/>
      <c r="P311" s="225"/>
      <c r="Q311" s="225"/>
      <c r="R311" s="227"/>
      <c r="W311" s="45"/>
    </row>
    <row r="312" spans="2:23">
      <c r="B312" s="1"/>
      <c r="C312" s="1"/>
      <c r="D312" s="225"/>
      <c r="E312" s="225"/>
      <c r="F312" s="225"/>
      <c r="G312" s="225"/>
      <c r="H312" s="225"/>
      <c r="I312" s="622"/>
      <c r="J312" s="664"/>
      <c r="K312" s="622"/>
      <c r="L312" s="622"/>
      <c r="M312" s="225"/>
      <c r="N312" s="537"/>
      <c r="O312" s="227"/>
      <c r="P312" s="225"/>
      <c r="Q312" s="225"/>
      <c r="R312" s="227"/>
      <c r="W312" s="45"/>
    </row>
    <row r="313" spans="2:23">
      <c r="B313" s="1"/>
      <c r="C313" s="1"/>
      <c r="D313" s="225"/>
      <c r="E313" s="225"/>
      <c r="F313" s="225"/>
      <c r="G313" s="225"/>
      <c r="H313" s="225"/>
      <c r="I313" s="622"/>
      <c r="J313" s="664"/>
      <c r="K313" s="622"/>
      <c r="L313" s="622"/>
      <c r="M313" s="225"/>
      <c r="N313" s="537"/>
      <c r="O313" s="227"/>
      <c r="P313" s="225"/>
      <c r="Q313" s="225"/>
      <c r="R313" s="227"/>
      <c r="W313" s="45"/>
    </row>
    <row r="314" spans="2:23">
      <c r="B314" s="1"/>
      <c r="C314" s="1"/>
      <c r="D314" s="225"/>
      <c r="E314" s="225"/>
      <c r="F314" s="225"/>
      <c r="G314" s="225"/>
      <c r="H314" s="225"/>
      <c r="I314" s="622"/>
      <c r="J314" s="664"/>
      <c r="K314" s="622"/>
      <c r="L314" s="622"/>
      <c r="M314" s="225"/>
      <c r="N314" s="537"/>
      <c r="O314" s="227"/>
      <c r="P314" s="225"/>
      <c r="Q314" s="225"/>
      <c r="R314" s="227"/>
      <c r="W314" s="45"/>
    </row>
    <row r="315" spans="2:23">
      <c r="B315" s="1"/>
      <c r="C315" s="1"/>
      <c r="D315" s="225"/>
      <c r="E315" s="225"/>
      <c r="F315" s="225"/>
      <c r="G315" s="225"/>
      <c r="H315" s="225"/>
      <c r="I315" s="622"/>
      <c r="J315" s="664"/>
      <c r="K315" s="622"/>
      <c r="L315" s="622"/>
      <c r="M315" s="225"/>
      <c r="N315" s="537"/>
      <c r="O315" s="227"/>
      <c r="P315" s="225"/>
      <c r="Q315" s="225"/>
      <c r="R315" s="227"/>
      <c r="W315" s="45"/>
    </row>
    <row r="316" spans="2:23">
      <c r="B316" s="1"/>
      <c r="C316" s="1"/>
      <c r="D316" s="225"/>
      <c r="E316" s="225"/>
      <c r="F316" s="225"/>
      <c r="G316" s="225"/>
      <c r="H316" s="225"/>
      <c r="I316" s="622"/>
      <c r="J316" s="664"/>
      <c r="K316" s="622"/>
      <c r="L316" s="622"/>
      <c r="M316" s="225"/>
      <c r="N316" s="537"/>
      <c r="O316" s="227"/>
      <c r="P316" s="225"/>
      <c r="Q316" s="225"/>
      <c r="R316" s="227"/>
      <c r="W316" s="45"/>
    </row>
    <row r="317" spans="2:23">
      <c r="B317" s="1"/>
      <c r="C317" s="1"/>
      <c r="D317" s="225"/>
      <c r="E317" s="225"/>
      <c r="F317" s="225"/>
      <c r="G317" s="225"/>
      <c r="H317" s="225"/>
      <c r="I317" s="622"/>
      <c r="J317" s="664"/>
      <c r="K317" s="622"/>
      <c r="L317" s="622"/>
      <c r="M317" s="225"/>
      <c r="N317" s="537"/>
      <c r="O317" s="227"/>
      <c r="P317" s="225"/>
      <c r="Q317" s="225"/>
      <c r="R317" s="227"/>
      <c r="W317" s="45"/>
    </row>
    <row r="318" spans="2:23">
      <c r="B318" s="1"/>
      <c r="C318" s="1"/>
      <c r="D318" s="225"/>
      <c r="E318" s="225"/>
      <c r="F318" s="225"/>
      <c r="G318" s="225"/>
      <c r="H318" s="225"/>
      <c r="I318" s="622"/>
      <c r="J318" s="664"/>
      <c r="K318" s="622"/>
      <c r="L318" s="622"/>
      <c r="M318" s="225"/>
      <c r="N318" s="537"/>
      <c r="O318" s="227"/>
      <c r="P318" s="225"/>
      <c r="Q318" s="225"/>
      <c r="R318" s="227"/>
      <c r="W318" s="45"/>
    </row>
    <row r="319" spans="2:23">
      <c r="B319" s="1"/>
      <c r="C319" s="1"/>
      <c r="D319" s="225"/>
      <c r="E319" s="225"/>
      <c r="F319" s="225"/>
      <c r="G319" s="225"/>
      <c r="H319" s="225"/>
      <c r="I319" s="622"/>
      <c r="J319" s="664"/>
      <c r="K319" s="622"/>
      <c r="L319" s="622"/>
      <c r="M319" s="225"/>
      <c r="N319" s="537"/>
      <c r="O319" s="227"/>
      <c r="P319" s="225"/>
      <c r="Q319" s="225"/>
      <c r="R319" s="227"/>
      <c r="W319" s="45"/>
    </row>
    <row r="320" spans="2:23">
      <c r="B320" s="1"/>
      <c r="C320" s="1"/>
      <c r="D320" s="225"/>
      <c r="E320" s="225"/>
      <c r="F320" s="225"/>
      <c r="G320" s="225"/>
      <c r="H320" s="225"/>
      <c r="I320" s="622"/>
      <c r="J320" s="664"/>
      <c r="K320" s="622"/>
      <c r="L320" s="622"/>
      <c r="M320" s="225"/>
      <c r="N320" s="537"/>
      <c r="O320" s="227"/>
      <c r="P320" s="225"/>
      <c r="Q320" s="225"/>
      <c r="R320" s="227"/>
      <c r="W320" s="45"/>
    </row>
    <row r="321" spans="2:23">
      <c r="B321" s="1"/>
      <c r="C321" s="1"/>
      <c r="D321" s="225"/>
      <c r="E321" s="225"/>
      <c r="F321" s="225"/>
      <c r="G321" s="225"/>
      <c r="H321" s="225"/>
      <c r="I321" s="622"/>
      <c r="J321" s="664"/>
      <c r="K321" s="622"/>
      <c r="L321" s="622"/>
      <c r="M321" s="225"/>
      <c r="N321" s="537"/>
      <c r="O321" s="227"/>
      <c r="P321" s="225"/>
      <c r="Q321" s="225"/>
      <c r="R321" s="227"/>
      <c r="W321" s="45"/>
    </row>
    <row r="322" spans="2:23">
      <c r="B322" s="1"/>
      <c r="C322" s="1"/>
      <c r="D322" s="225"/>
      <c r="E322" s="225"/>
      <c r="F322" s="225"/>
      <c r="G322" s="225"/>
      <c r="H322" s="225"/>
      <c r="I322" s="622"/>
      <c r="J322" s="664"/>
      <c r="K322" s="622"/>
      <c r="L322" s="622"/>
      <c r="M322" s="225"/>
      <c r="N322" s="537"/>
      <c r="O322" s="227"/>
      <c r="P322" s="225"/>
      <c r="Q322" s="225"/>
      <c r="R322" s="227"/>
      <c r="W322" s="45"/>
    </row>
    <row r="323" spans="2:23">
      <c r="B323" s="1"/>
      <c r="C323" s="1"/>
      <c r="D323" s="225"/>
      <c r="E323" s="225"/>
      <c r="F323" s="225"/>
      <c r="G323" s="225"/>
      <c r="H323" s="225"/>
      <c r="I323" s="622"/>
      <c r="J323" s="664"/>
      <c r="K323" s="622"/>
      <c r="L323" s="622"/>
      <c r="M323" s="225"/>
      <c r="N323" s="537"/>
      <c r="O323" s="227"/>
      <c r="P323" s="225"/>
      <c r="Q323" s="225"/>
      <c r="R323" s="227"/>
      <c r="W323" s="45"/>
    </row>
    <row r="324" spans="2:23">
      <c r="B324" s="1"/>
      <c r="C324" s="1"/>
      <c r="D324" s="225"/>
      <c r="E324" s="225"/>
      <c r="F324" s="225"/>
      <c r="G324" s="225"/>
      <c r="H324" s="225"/>
      <c r="I324" s="622"/>
      <c r="J324" s="664"/>
      <c r="K324" s="622"/>
      <c r="L324" s="622"/>
      <c r="M324" s="225"/>
      <c r="N324" s="537"/>
      <c r="O324" s="227"/>
      <c r="P324" s="225"/>
      <c r="Q324" s="225"/>
      <c r="R324" s="227"/>
      <c r="W324" s="45"/>
    </row>
  </sheetData>
  <sheetProtection formatColumns="0" formatRows="0"/>
  <dataConsolidate/>
  <mergeCells count="9">
    <mergeCell ref="C1:G1"/>
    <mergeCell ref="Q4:Q5"/>
    <mergeCell ref="E4:E5"/>
    <mergeCell ref="R4:R5"/>
    <mergeCell ref="B7:C7"/>
    <mergeCell ref="B4:C5"/>
    <mergeCell ref="P4:P5"/>
    <mergeCell ref="D4:D5"/>
    <mergeCell ref="O4:O5"/>
  </mergeCells>
  <conditionalFormatting sqref="E64 K64 E62 K62 E68:E74 K68:K74 E32 K32 E41:E44 K41:K44 E176:E179 K176:K179 E13:E21 K13:K21 E25:E30 K25:K30 E57:E58 K57:K58 E60 K60 E76:E83 K76:K83 E135:E141 K135:K141 E143:E150 K143:K150 E181:E183 K181:K183 E185:E189 K185:K189 E208:E212 K208:K212 E214:E217 K214:K217 K219:K226 E99:E105 K99:K105 E114:E133 K114:K133 E191:E206 K191:K206 E219:E226">
    <cfRule type="expression" dxfId="825" priority="1080" stopIfTrue="1">
      <formula>#REF!&gt;E13</formula>
    </cfRule>
  </conditionalFormatting>
  <conditionalFormatting sqref="E31 K31">
    <cfRule type="expression" dxfId="824" priority="1079" stopIfTrue="1">
      <formula>#REF!&gt;E31</formula>
    </cfRule>
  </conditionalFormatting>
  <conditionalFormatting sqref="E33 K33">
    <cfRule type="expression" dxfId="823" priority="1078" stopIfTrue="1">
      <formula>#REF!&gt;E33</formula>
    </cfRule>
  </conditionalFormatting>
  <conditionalFormatting sqref="E108:E112 K108:K112 D105 N105">
    <cfRule type="expression" dxfId="822" priority="1077" stopIfTrue="1">
      <formula>#REF!&gt;D105</formula>
    </cfRule>
  </conditionalFormatting>
  <conditionalFormatting sqref="E166 K166 E164 K164 E152:E155 K152:K155 E168:E175 J168:L175">
    <cfRule type="expression" dxfId="821" priority="1076" stopIfTrue="1">
      <formula>#REF!&gt;E152</formula>
    </cfRule>
  </conditionalFormatting>
  <conditionalFormatting sqref="E22:E24 K22:K24">
    <cfRule type="expression" dxfId="820" priority="1075" stopIfTrue="1">
      <formula>#REF!&gt;E22</formula>
    </cfRule>
  </conditionalFormatting>
  <conditionalFormatting sqref="E35:E40 K35:K40">
    <cfRule type="expression" dxfId="819" priority="1074" stopIfTrue="1">
      <formula>#REF!&gt;E35</formula>
    </cfRule>
  </conditionalFormatting>
  <conditionalFormatting sqref="E46:E55 K46:K55">
    <cfRule type="expression" dxfId="818" priority="1073" stopIfTrue="1">
      <formula>#REF!&gt;E46</formula>
    </cfRule>
  </conditionalFormatting>
  <conditionalFormatting sqref="E85:E97 K85:K97">
    <cfRule type="expression" dxfId="817" priority="1072" stopIfTrue="1">
      <formula>#REF!&gt;E85</formula>
    </cfRule>
  </conditionalFormatting>
  <conditionalFormatting sqref="E34 K34">
    <cfRule type="expression" dxfId="816" priority="1071" stopIfTrue="1">
      <formula>#REF!&gt;E34</formula>
    </cfRule>
  </conditionalFormatting>
  <conditionalFormatting sqref="E45 K45">
    <cfRule type="expression" dxfId="815" priority="1070" stopIfTrue="1">
      <formula>#REF!&gt;E45</formula>
    </cfRule>
  </conditionalFormatting>
  <conditionalFormatting sqref="E56 K56">
    <cfRule type="expression" dxfId="814" priority="1069" stopIfTrue="1">
      <formula>#REF!&gt;E56</formula>
    </cfRule>
  </conditionalFormatting>
  <conditionalFormatting sqref="E67 K67">
    <cfRule type="expression" dxfId="813" priority="1065" stopIfTrue="1">
      <formula>#REF!&gt;E67</formula>
    </cfRule>
  </conditionalFormatting>
  <conditionalFormatting sqref="E75 K75">
    <cfRule type="expression" dxfId="812" priority="1064" stopIfTrue="1">
      <formula>#REF!&gt;E75</formula>
    </cfRule>
  </conditionalFormatting>
  <conditionalFormatting sqref="E84 K84">
    <cfRule type="expression" dxfId="811" priority="1063" stopIfTrue="1">
      <formula>#REF!&gt;E84</formula>
    </cfRule>
  </conditionalFormatting>
  <conditionalFormatting sqref="E98 K98">
    <cfRule type="expression" dxfId="810" priority="1062" stopIfTrue="1">
      <formula>#REF!&gt;E98</formula>
    </cfRule>
  </conditionalFormatting>
  <conditionalFormatting sqref="E106 K106">
    <cfRule type="expression" dxfId="809" priority="1061" stopIfTrue="1">
      <formula>#REF!&gt;E106</formula>
    </cfRule>
  </conditionalFormatting>
  <conditionalFormatting sqref="E107 K107">
    <cfRule type="expression" dxfId="808" priority="1060" stopIfTrue="1">
      <formula>#REF!&gt;E107</formula>
    </cfRule>
  </conditionalFormatting>
  <conditionalFormatting sqref="E113 K113">
    <cfRule type="expression" dxfId="807" priority="1059" stopIfTrue="1">
      <formula>#REF!&gt;E113</formula>
    </cfRule>
  </conditionalFormatting>
  <conditionalFormatting sqref="E134 K134">
    <cfRule type="expression" dxfId="806" priority="1058" stopIfTrue="1">
      <formula>#REF!&gt;E134</formula>
    </cfRule>
  </conditionalFormatting>
  <conditionalFormatting sqref="E142 K142">
    <cfRule type="expression" dxfId="805" priority="1057" stopIfTrue="1">
      <formula>#REF!&gt;E142</formula>
    </cfRule>
  </conditionalFormatting>
  <conditionalFormatting sqref="E151 K151">
    <cfRule type="expression" dxfId="804" priority="1056" stopIfTrue="1">
      <formula>#REF!&gt;E151</formula>
    </cfRule>
  </conditionalFormatting>
  <conditionalFormatting sqref="E163 K163">
    <cfRule type="expression" dxfId="803" priority="1055" stopIfTrue="1">
      <formula>#REF!&gt;E163</formula>
    </cfRule>
  </conditionalFormatting>
  <conditionalFormatting sqref="E180 K180">
    <cfRule type="expression" dxfId="802" priority="1054" stopIfTrue="1">
      <formula>#REF!&gt;E180</formula>
    </cfRule>
  </conditionalFormatting>
  <conditionalFormatting sqref="E184 K184">
    <cfRule type="expression" dxfId="801" priority="1053" stopIfTrue="1">
      <formula>#REF!&gt;E184</formula>
    </cfRule>
  </conditionalFormatting>
  <conditionalFormatting sqref="E190 K190">
    <cfRule type="expression" dxfId="800" priority="1052" stopIfTrue="1">
      <formula>#REF!&gt;E190</formula>
    </cfRule>
  </conditionalFormatting>
  <conditionalFormatting sqref="E207 K207">
    <cfRule type="expression" dxfId="799" priority="1051" stopIfTrue="1">
      <formula>#REF!&gt;E207</formula>
    </cfRule>
  </conditionalFormatting>
  <conditionalFormatting sqref="E213 K213">
    <cfRule type="expression" dxfId="798" priority="1050" stopIfTrue="1">
      <formula>#REF!&gt;E213</formula>
    </cfRule>
  </conditionalFormatting>
  <conditionalFormatting sqref="E218 K218">
    <cfRule type="expression" dxfId="797" priority="1049" stopIfTrue="1">
      <formula>#REF!&gt;E218</formula>
    </cfRule>
  </conditionalFormatting>
  <conditionalFormatting sqref="E159 K159 E157 K157 E161:E162 K161:K162">
    <cfRule type="expression" dxfId="796" priority="1048" stopIfTrue="1">
      <formula>#REF!&gt;E157</formula>
    </cfRule>
  </conditionalFormatting>
  <conditionalFormatting sqref="E156 K156">
    <cfRule type="expression" dxfId="795" priority="1047" stopIfTrue="1">
      <formula>#REF!&gt;E156</formula>
    </cfRule>
  </conditionalFormatting>
  <conditionalFormatting sqref="D160:D161 N160:N161">
    <cfRule type="expression" dxfId="794" priority="1023" stopIfTrue="1">
      <formula>#REF!&gt;D160</formula>
    </cfRule>
  </conditionalFormatting>
  <conditionalFormatting sqref="D176:D179 N176 D133 N133 D32 N32 D13:D21 N13:N20 D147:D150 N149:N150 D221:D226 N221:N223 D212 N212 D206 N206 D64 N64 D62 N62 D25:D30 N25:N27 N41 D67:D83 N68:N74 N29:N30 N178:N179 N225:N226 D41:D60 N43:N44 P41:P60 N46:N55 N57:N58 N76:N83 N60">
    <cfRule type="expression" dxfId="793" priority="1046" stopIfTrue="1">
      <formula>#REF!&gt;D13</formula>
    </cfRule>
  </conditionalFormatting>
  <conditionalFormatting sqref="D31 N31">
    <cfRule type="expression" dxfId="792" priority="1045" stopIfTrue="1">
      <formula>#REF!&gt;D31</formula>
    </cfRule>
  </conditionalFormatting>
  <conditionalFormatting sqref="D33 N33">
    <cfRule type="expression" dxfId="791" priority="1044" stopIfTrue="1">
      <formula>#REF!&gt;D33</formula>
    </cfRule>
  </conditionalFormatting>
  <conditionalFormatting sqref="D173:D175 N173:N175">
    <cfRule type="expression" dxfId="790" priority="1043" stopIfTrue="1">
      <formula>#REF!&gt;D173</formula>
    </cfRule>
  </conditionalFormatting>
  <conditionalFormatting sqref="D34:D38 N35:N38 D40 N40">
    <cfRule type="expression" dxfId="789" priority="1042" stopIfTrue="1">
      <formula>#REF!&gt;D34</formula>
    </cfRule>
  </conditionalFormatting>
  <conditionalFormatting sqref="D22:D24 N22:N24">
    <cfRule type="expression" dxfId="788" priority="1041" stopIfTrue="1">
      <formula>#REF!&gt;D22</formula>
    </cfRule>
  </conditionalFormatting>
  <conditionalFormatting sqref="D106 N106">
    <cfRule type="expression" dxfId="787" priority="1040" stopIfTrue="1">
      <formula>#REF!&gt;D106</formula>
    </cfRule>
  </conditionalFormatting>
  <conditionalFormatting sqref="D107:D112 N108:N112">
    <cfRule type="expression" dxfId="786" priority="1039" stopIfTrue="1">
      <formula>#REF!&gt;D107</formula>
    </cfRule>
  </conditionalFormatting>
  <conditionalFormatting sqref="D134:D141 N135:N141">
    <cfRule type="expression" dxfId="785" priority="1038" stopIfTrue="1">
      <formula>#REF!&gt;D134</formula>
    </cfRule>
  </conditionalFormatting>
  <conditionalFormatting sqref="D142:D146 N143:N146">
    <cfRule type="expression" dxfId="784" priority="1037" stopIfTrue="1">
      <formula>#REF!&gt;D142</formula>
    </cfRule>
  </conditionalFormatting>
  <conditionalFormatting sqref="D151:D155 N152:N155">
    <cfRule type="expression" dxfId="783" priority="1036" stopIfTrue="1">
      <formula>#REF!&gt;D151</formula>
    </cfRule>
  </conditionalFormatting>
  <conditionalFormatting sqref="D156:D159 N157:N159">
    <cfRule type="expression" dxfId="782" priority="1035" stopIfTrue="1">
      <formula>#REF!&gt;D156</formula>
    </cfRule>
  </conditionalFormatting>
  <conditionalFormatting sqref="D162 N162">
    <cfRule type="expression" dxfId="781" priority="1034" stopIfTrue="1">
      <formula>#REF!&gt;D162</formula>
    </cfRule>
  </conditionalFormatting>
  <conditionalFormatting sqref="D163:D172 N164:N172">
    <cfRule type="expression" dxfId="780" priority="1033" stopIfTrue="1">
      <formula>#REF!&gt;D163</formula>
    </cfRule>
  </conditionalFormatting>
  <conditionalFormatting sqref="D180:D183 N180:N183">
    <cfRule type="expression" dxfId="779" priority="1032" stopIfTrue="1">
      <formula>#REF!&gt;D180</formula>
    </cfRule>
  </conditionalFormatting>
  <conditionalFormatting sqref="D184:D189 N185:N189">
    <cfRule type="expression" dxfId="778" priority="1031" stopIfTrue="1">
      <formula>#REF!&gt;D184</formula>
    </cfRule>
  </conditionalFormatting>
  <conditionalFormatting sqref="D190">
    <cfRule type="expression" dxfId="777" priority="1030" stopIfTrue="1">
      <formula>#REF!&gt;D190</formula>
    </cfRule>
  </conditionalFormatting>
  <conditionalFormatting sqref="D213:D216 N214:N216">
    <cfRule type="expression" dxfId="776" priority="1027" stopIfTrue="1">
      <formula>#REF!&gt;D213</formula>
    </cfRule>
  </conditionalFormatting>
  <conditionalFormatting sqref="D217 N217">
    <cfRule type="expression" dxfId="775" priority="1026" stopIfTrue="1">
      <formula>#REF!&gt;D217</formula>
    </cfRule>
  </conditionalFormatting>
  <conditionalFormatting sqref="D207:D210 N208:N210">
    <cfRule type="expression" dxfId="774" priority="1029" stopIfTrue="1">
      <formula>#REF!&gt;D207</formula>
    </cfRule>
  </conditionalFormatting>
  <conditionalFormatting sqref="D211 N211">
    <cfRule type="expression" dxfId="773" priority="1028" stopIfTrue="1">
      <formula>#REF!&gt;D211</formula>
    </cfRule>
  </conditionalFormatting>
  <conditionalFormatting sqref="D219:D220 N219:N220">
    <cfRule type="expression" dxfId="772" priority="1025" stopIfTrue="1">
      <formula>#REF!&gt;D219</formula>
    </cfRule>
  </conditionalFormatting>
  <conditionalFormatting sqref="D218">
    <cfRule type="expression" dxfId="771" priority="1024" stopIfTrue="1">
      <formula>#REF!&gt;D218</formula>
    </cfRule>
  </conditionalFormatting>
  <conditionalFormatting sqref="D66 N66">
    <cfRule type="expression" dxfId="770" priority="1022" stopIfTrue="1">
      <formula>#REF!&gt;D66</formula>
    </cfRule>
  </conditionalFormatting>
  <conditionalFormatting sqref="D84:D97 N85:N97">
    <cfRule type="expression" dxfId="769" priority="1021" stopIfTrue="1">
      <formula>#REF!&gt;D84</formula>
    </cfRule>
  </conditionalFormatting>
  <conditionalFormatting sqref="D98:D104 N99:N104">
    <cfRule type="expression" dxfId="768" priority="1020" stopIfTrue="1">
      <formula>#REF!&gt;D98</formula>
    </cfRule>
  </conditionalFormatting>
  <conditionalFormatting sqref="N114 N119:N132 D113:D132">
    <cfRule type="expression" dxfId="767" priority="1019" stopIfTrue="1">
      <formula>#REF!&gt;D113</formula>
    </cfRule>
  </conditionalFormatting>
  <conditionalFormatting sqref="D200:D205 N200:N205">
    <cfRule type="expression" dxfId="766" priority="1017" stopIfTrue="1">
      <formula>#REF!&gt;D200</formula>
    </cfRule>
  </conditionalFormatting>
  <conditionalFormatting sqref="D191:D194 N191:N194">
    <cfRule type="expression" dxfId="765" priority="1016" stopIfTrue="1">
      <formula>#REF!&gt;D191</formula>
    </cfRule>
  </conditionalFormatting>
  <conditionalFormatting sqref="D199 N199">
    <cfRule type="expression" dxfId="764" priority="1015" stopIfTrue="1">
      <formula>#REF!&gt;D199</formula>
    </cfRule>
  </conditionalFormatting>
  <conditionalFormatting sqref="D195:D198 N195:N198">
    <cfRule type="expression" dxfId="763" priority="1014" stopIfTrue="1">
      <formula>#REF!&gt;D195</formula>
    </cfRule>
  </conditionalFormatting>
  <conditionalFormatting sqref="E59 K59">
    <cfRule type="expression" dxfId="762" priority="1750" stopIfTrue="1">
      <formula>AND(ISNUMBER(#REF!),#REF!&gt;=0)</formula>
    </cfRule>
    <cfRule type="expression" dxfId="761" priority="1751" stopIfTrue="1">
      <formula>IF(AND(#REF!&lt;$F59,$E59="x"),1,0)</formula>
    </cfRule>
    <cfRule type="expression" dxfId="760" priority="1752" stopIfTrue="1">
      <formula>IF(AND(#REF!&lt;$F59,$E59="o"),1,0)</formula>
    </cfRule>
  </conditionalFormatting>
  <conditionalFormatting sqref="J64 J62 J68:J74 J32 J41:J44 J176:J179 J13:J21 J25:J30 J57:J58 J60 J76:J83 J135:J141 J143:J150 J181:J183 J185:J189 J208:J212 J214:J217 J219:J226 J99:J105 J114:J133 J191:J206">
    <cfRule type="expression" dxfId="759" priority="971" stopIfTrue="1">
      <formula>#REF!&gt;J13</formula>
    </cfRule>
  </conditionalFormatting>
  <conditionalFormatting sqref="J31">
    <cfRule type="expression" dxfId="758" priority="970" stopIfTrue="1">
      <formula>#REF!&gt;J31</formula>
    </cfRule>
  </conditionalFormatting>
  <conditionalFormatting sqref="J33">
    <cfRule type="expression" dxfId="757" priority="969" stopIfTrue="1">
      <formula>#REF!&gt;J33</formula>
    </cfRule>
  </conditionalFormatting>
  <conditionalFormatting sqref="J108:J112">
    <cfRule type="expression" dxfId="756" priority="968" stopIfTrue="1">
      <formula>#REF!&gt;J108</formula>
    </cfRule>
  </conditionalFormatting>
  <conditionalFormatting sqref="J166 J164 J152:J155">
    <cfRule type="expression" dxfId="755" priority="967" stopIfTrue="1">
      <formula>#REF!&gt;J152</formula>
    </cfRule>
  </conditionalFormatting>
  <conditionalFormatting sqref="J22:J24">
    <cfRule type="expression" dxfId="754" priority="966" stopIfTrue="1">
      <formula>#REF!&gt;J22</formula>
    </cfRule>
  </conditionalFormatting>
  <conditionalFormatting sqref="J35:J40">
    <cfRule type="expression" dxfId="753" priority="965" stopIfTrue="1">
      <formula>#REF!&gt;J35</formula>
    </cfRule>
  </conditionalFormatting>
  <conditionalFormatting sqref="J46:J55">
    <cfRule type="expression" dxfId="752" priority="964" stopIfTrue="1">
      <formula>#REF!&gt;J46</formula>
    </cfRule>
  </conditionalFormatting>
  <conditionalFormatting sqref="J85:J97">
    <cfRule type="expression" dxfId="751" priority="963" stopIfTrue="1">
      <formula>#REF!&gt;J85</formula>
    </cfRule>
  </conditionalFormatting>
  <conditionalFormatting sqref="J34">
    <cfRule type="expression" dxfId="750" priority="962" stopIfTrue="1">
      <formula>#REF!&gt;J34</formula>
    </cfRule>
  </conditionalFormatting>
  <conditionalFormatting sqref="J45">
    <cfRule type="expression" dxfId="749" priority="961" stopIfTrue="1">
      <formula>#REF!&gt;J45</formula>
    </cfRule>
  </conditionalFormatting>
  <conditionalFormatting sqref="J56">
    <cfRule type="expression" dxfId="748" priority="960" stopIfTrue="1">
      <formula>#REF!&gt;J56</formula>
    </cfRule>
  </conditionalFormatting>
  <conditionalFormatting sqref="J67">
    <cfRule type="expression" dxfId="747" priority="959" stopIfTrue="1">
      <formula>#REF!&gt;J67</formula>
    </cfRule>
  </conditionalFormatting>
  <conditionalFormatting sqref="J75">
    <cfRule type="expression" dxfId="746" priority="958" stopIfTrue="1">
      <formula>#REF!&gt;J75</formula>
    </cfRule>
  </conditionalFormatting>
  <conditionalFormatting sqref="J84">
    <cfRule type="expression" dxfId="745" priority="957" stopIfTrue="1">
      <formula>#REF!&gt;J84</formula>
    </cfRule>
  </conditionalFormatting>
  <conditionalFormatting sqref="J98">
    <cfRule type="expression" dxfId="744" priority="956" stopIfTrue="1">
      <formula>#REF!&gt;J98</formula>
    </cfRule>
  </conditionalFormatting>
  <conditionalFormatting sqref="J106">
    <cfRule type="expression" dxfId="743" priority="955" stopIfTrue="1">
      <formula>#REF!&gt;J106</formula>
    </cfRule>
  </conditionalFormatting>
  <conditionalFormatting sqref="J107">
    <cfRule type="expression" dxfId="742" priority="954" stopIfTrue="1">
      <formula>#REF!&gt;J107</formula>
    </cfRule>
  </conditionalFormatting>
  <conditionalFormatting sqref="J113">
    <cfRule type="expression" dxfId="741" priority="953" stopIfTrue="1">
      <formula>#REF!&gt;J113</formula>
    </cfRule>
  </conditionalFormatting>
  <conditionalFormatting sqref="J134">
    <cfRule type="expression" dxfId="740" priority="952" stopIfTrue="1">
      <formula>#REF!&gt;J134</formula>
    </cfRule>
  </conditionalFormatting>
  <conditionalFormatting sqref="J142">
    <cfRule type="expression" dxfId="739" priority="951" stopIfTrue="1">
      <formula>#REF!&gt;J142</formula>
    </cfRule>
  </conditionalFormatting>
  <conditionalFormatting sqref="J151">
    <cfRule type="expression" dxfId="738" priority="950" stopIfTrue="1">
      <formula>#REF!&gt;J151</formula>
    </cfRule>
  </conditionalFormatting>
  <conditionalFormatting sqref="J163">
    <cfRule type="expression" dxfId="737" priority="949" stopIfTrue="1">
      <formula>#REF!&gt;J163</formula>
    </cfRule>
  </conditionalFormatting>
  <conditionalFormatting sqref="J180">
    <cfRule type="expression" dxfId="736" priority="948" stopIfTrue="1">
      <formula>#REF!&gt;J180</formula>
    </cfRule>
  </conditionalFormatting>
  <conditionalFormatting sqref="J184">
    <cfRule type="expression" dxfId="735" priority="947" stopIfTrue="1">
      <formula>#REF!&gt;J184</formula>
    </cfRule>
  </conditionalFormatting>
  <conditionalFormatting sqref="J190">
    <cfRule type="expression" dxfId="734" priority="946" stopIfTrue="1">
      <formula>#REF!&gt;J190</formula>
    </cfRule>
  </conditionalFormatting>
  <conditionalFormatting sqref="J207">
    <cfRule type="expression" dxfId="733" priority="945" stopIfTrue="1">
      <formula>#REF!&gt;J207</formula>
    </cfRule>
  </conditionalFormatting>
  <conditionalFormatting sqref="J213">
    <cfRule type="expression" dxfId="732" priority="944" stopIfTrue="1">
      <formula>#REF!&gt;J213</formula>
    </cfRule>
  </conditionalFormatting>
  <conditionalFormatting sqref="J218">
    <cfRule type="expression" dxfId="731" priority="943" stopIfTrue="1">
      <formula>#REF!&gt;J218</formula>
    </cfRule>
  </conditionalFormatting>
  <conditionalFormatting sqref="J159 J157 J161:J162">
    <cfRule type="expression" dxfId="730" priority="942" stopIfTrue="1">
      <formula>#REF!&gt;J157</formula>
    </cfRule>
  </conditionalFormatting>
  <conditionalFormatting sqref="J156">
    <cfRule type="expression" dxfId="729" priority="941" stopIfTrue="1">
      <formula>#REF!&gt;J156</formula>
    </cfRule>
  </conditionalFormatting>
  <conditionalFormatting sqref="J59">
    <cfRule type="expression" dxfId="728" priority="972" stopIfTrue="1">
      <formula>AND(ISNUMBER(#REF!),#REF!&gt;=0)</formula>
    </cfRule>
    <cfRule type="expression" dxfId="727" priority="973" stopIfTrue="1">
      <formula>IF(AND(#REF!&lt;$F59,$E59="x"),1,0)</formula>
    </cfRule>
    <cfRule type="expression" dxfId="726" priority="974" stopIfTrue="1">
      <formula>IF(AND(#REF!&lt;$F59,$E59="o"),1,0)</formula>
    </cfRule>
  </conditionalFormatting>
  <conditionalFormatting sqref="N147">
    <cfRule type="expression" dxfId="725" priority="895" stopIfTrue="1">
      <formula>#REF!&gt;N147</formula>
    </cfRule>
  </conditionalFormatting>
  <conditionalFormatting sqref="Q221">
    <cfRule type="expression" dxfId="724" priority="732" stopIfTrue="1">
      <formula>#REF!&gt;Q221</formula>
    </cfRule>
  </conditionalFormatting>
  <conditionalFormatting sqref="P212">
    <cfRule type="expression" dxfId="723" priority="817" stopIfTrue="1">
      <formula>#REF!&gt;P212</formula>
    </cfRule>
  </conditionalFormatting>
  <conditionalFormatting sqref="P105">
    <cfRule type="expression" dxfId="722" priority="852" stopIfTrue="1">
      <formula>#REF!&gt;P105</formula>
    </cfRule>
  </conditionalFormatting>
  <conditionalFormatting sqref="P160:P161">
    <cfRule type="expression" dxfId="721" priority="828" stopIfTrue="1">
      <formula>#REF!&gt;P160</formula>
    </cfRule>
  </conditionalFormatting>
  <conditionalFormatting sqref="P67:P83 P25:P30 P62 P64 P206 P221:P232 P148:P150 P13:P21 P32 P133 P176:P179">
    <cfRule type="expression" dxfId="720" priority="851" stopIfTrue="1">
      <formula>#REF!&gt;P13</formula>
    </cfRule>
  </conditionalFormatting>
  <conditionalFormatting sqref="P31">
    <cfRule type="expression" dxfId="719" priority="850" stopIfTrue="1">
      <formula>#REF!&gt;P31</formula>
    </cfRule>
  </conditionalFormatting>
  <conditionalFormatting sqref="P33">
    <cfRule type="expression" dxfId="718" priority="849" stopIfTrue="1">
      <formula>#REF!&gt;P33</formula>
    </cfRule>
  </conditionalFormatting>
  <conditionalFormatting sqref="P173:P175">
    <cfRule type="expression" dxfId="717" priority="848" stopIfTrue="1">
      <formula>#REF!&gt;P173</formula>
    </cfRule>
  </conditionalFormatting>
  <conditionalFormatting sqref="P40 P34:P38">
    <cfRule type="expression" dxfId="716" priority="847" stopIfTrue="1">
      <formula>#REF!&gt;P34</formula>
    </cfRule>
  </conditionalFormatting>
  <conditionalFormatting sqref="P22:P24">
    <cfRule type="expression" dxfId="715" priority="846" stopIfTrue="1">
      <formula>#REF!&gt;P22</formula>
    </cfRule>
  </conditionalFormatting>
  <conditionalFormatting sqref="P106">
    <cfRule type="expression" dxfId="714" priority="845" stopIfTrue="1">
      <formula>#REF!&gt;P106</formula>
    </cfRule>
  </conditionalFormatting>
  <conditionalFormatting sqref="P107:P112">
    <cfRule type="expression" dxfId="713" priority="844" stopIfTrue="1">
      <formula>#REF!&gt;P107</formula>
    </cfRule>
  </conditionalFormatting>
  <conditionalFormatting sqref="P134:P141">
    <cfRule type="expression" dxfId="712" priority="843" stopIfTrue="1">
      <formula>#REF!&gt;P134</formula>
    </cfRule>
  </conditionalFormatting>
  <conditionalFormatting sqref="P142:P146">
    <cfRule type="expression" dxfId="711" priority="842" stopIfTrue="1">
      <formula>#REF!&gt;P142</formula>
    </cfRule>
  </conditionalFormatting>
  <conditionalFormatting sqref="P151:P155">
    <cfRule type="expression" dxfId="710" priority="841" stopIfTrue="1">
      <formula>#REF!&gt;P151</formula>
    </cfRule>
  </conditionalFormatting>
  <conditionalFormatting sqref="P156:P159">
    <cfRule type="expression" dxfId="709" priority="840" stopIfTrue="1">
      <formula>#REF!&gt;P156</formula>
    </cfRule>
  </conditionalFormatting>
  <conditionalFormatting sqref="P162">
    <cfRule type="expression" dxfId="708" priority="839" stopIfTrue="1">
      <formula>#REF!&gt;P162</formula>
    </cfRule>
  </conditionalFormatting>
  <conditionalFormatting sqref="P163:P172">
    <cfRule type="expression" dxfId="707" priority="838" stopIfTrue="1">
      <formula>#REF!&gt;P163</formula>
    </cfRule>
  </conditionalFormatting>
  <conditionalFormatting sqref="P180:P183">
    <cfRule type="expression" dxfId="706" priority="837" stopIfTrue="1">
      <formula>#REF!&gt;P180</formula>
    </cfRule>
  </conditionalFormatting>
  <conditionalFormatting sqref="P184:P189">
    <cfRule type="expression" dxfId="705" priority="836" stopIfTrue="1">
      <formula>#REF!&gt;P184</formula>
    </cfRule>
  </conditionalFormatting>
  <conditionalFormatting sqref="P190">
    <cfRule type="expression" dxfId="704" priority="835" stopIfTrue="1">
      <formula>#REF!&gt;P190</formula>
    </cfRule>
  </conditionalFormatting>
  <conditionalFormatting sqref="P213:P216">
    <cfRule type="expression" dxfId="703" priority="832" stopIfTrue="1">
      <formula>#REF!&gt;P213</formula>
    </cfRule>
  </conditionalFormatting>
  <conditionalFormatting sqref="P217">
    <cfRule type="expression" dxfId="702" priority="831" stopIfTrue="1">
      <formula>#REF!&gt;P217</formula>
    </cfRule>
  </conditionalFormatting>
  <conditionalFormatting sqref="P207:P210">
    <cfRule type="expression" dxfId="701" priority="834" stopIfTrue="1">
      <formula>#REF!&gt;P207</formula>
    </cfRule>
  </conditionalFormatting>
  <conditionalFormatting sqref="P211">
    <cfRule type="expression" dxfId="700" priority="833" stopIfTrue="1">
      <formula>#REF!&gt;P211</formula>
    </cfRule>
  </conditionalFormatting>
  <conditionalFormatting sqref="P219:P220">
    <cfRule type="expression" dxfId="699" priority="830" stopIfTrue="1">
      <formula>#REF!&gt;P219</formula>
    </cfRule>
  </conditionalFormatting>
  <conditionalFormatting sqref="P218">
    <cfRule type="expression" dxfId="698" priority="829" stopIfTrue="1">
      <formula>#REF!&gt;P218</formula>
    </cfRule>
  </conditionalFormatting>
  <conditionalFormatting sqref="P66">
    <cfRule type="expression" dxfId="697" priority="827" stopIfTrue="1">
      <formula>#REF!&gt;P66</formula>
    </cfRule>
  </conditionalFormatting>
  <conditionalFormatting sqref="P84:P97">
    <cfRule type="expression" dxfId="696" priority="826" stopIfTrue="1">
      <formula>#REF!&gt;P84</formula>
    </cfRule>
  </conditionalFormatting>
  <conditionalFormatting sqref="P98:P104">
    <cfRule type="expression" dxfId="695" priority="825" stopIfTrue="1">
      <formula>#REF!&gt;P98</formula>
    </cfRule>
  </conditionalFormatting>
  <conditionalFormatting sqref="P113:P132">
    <cfRule type="expression" dxfId="694" priority="824" stopIfTrue="1">
      <formula>#REF!&gt;P113</formula>
    </cfRule>
  </conditionalFormatting>
  <conditionalFormatting sqref="P200:P205">
    <cfRule type="expression" dxfId="693" priority="822" stopIfTrue="1">
      <formula>#REF!&gt;P200</formula>
    </cfRule>
  </conditionalFormatting>
  <conditionalFormatting sqref="P191:P194">
    <cfRule type="expression" dxfId="692" priority="821" stopIfTrue="1">
      <formula>#REF!&gt;P191</formula>
    </cfRule>
  </conditionalFormatting>
  <conditionalFormatting sqref="P199">
    <cfRule type="expression" dxfId="691" priority="820" stopIfTrue="1">
      <formula>#REF!&gt;P199</formula>
    </cfRule>
  </conditionalFormatting>
  <conditionalFormatting sqref="P195:P198">
    <cfRule type="expression" dxfId="690" priority="819" stopIfTrue="1">
      <formula>#REF!&gt;P195</formula>
    </cfRule>
  </conditionalFormatting>
  <conditionalFormatting sqref="P147">
    <cfRule type="expression" dxfId="689" priority="818" stopIfTrue="1">
      <formula>#REF!&gt;P147</formula>
    </cfRule>
  </conditionalFormatting>
  <conditionalFormatting sqref="Q212">
    <cfRule type="expression" dxfId="688" priority="785" stopIfTrue="1">
      <formula>#REF!&gt;Q212</formula>
    </cfRule>
  </conditionalFormatting>
  <conditionalFormatting sqref="Q105">
    <cfRule type="expression" dxfId="687" priority="816" stopIfTrue="1">
      <formula>#REF!&gt;Q105</formula>
    </cfRule>
  </conditionalFormatting>
  <conditionalFormatting sqref="Q160:Q161">
    <cfRule type="expression" dxfId="686" priority="796" stopIfTrue="1">
      <formula>#REF!&gt;Q160</formula>
    </cfRule>
  </conditionalFormatting>
  <conditionalFormatting sqref="Q41:Q44 Q27:Q30 Q62 Q64 Q222:Q232 Q148:Q150 Q14:Q20 Q32 Q133 Q176:Q179 Q68:Q74 Q46:Q55 Q57:Q58 Q60 Q76:Q83">
    <cfRule type="expression" dxfId="685" priority="815" stopIfTrue="1">
      <formula>#REF!&gt;Q14</formula>
    </cfRule>
  </conditionalFormatting>
  <conditionalFormatting sqref="Q40 Q35:Q38">
    <cfRule type="expression" dxfId="684" priority="812" stopIfTrue="1">
      <formula>#REF!&gt;Q35</formula>
    </cfRule>
  </conditionalFormatting>
  <conditionalFormatting sqref="Q22:Q24">
    <cfRule type="expression" dxfId="683" priority="811" stopIfTrue="1">
      <formula>#REF!&gt;Q22</formula>
    </cfRule>
  </conditionalFormatting>
  <conditionalFormatting sqref="Q108:Q112">
    <cfRule type="expression" dxfId="682" priority="809" stopIfTrue="1">
      <formula>#REF!&gt;Q108</formula>
    </cfRule>
  </conditionalFormatting>
  <conditionalFormatting sqref="Q135:Q141">
    <cfRule type="expression" dxfId="681" priority="808" stopIfTrue="1">
      <formula>#REF!&gt;Q135</formula>
    </cfRule>
  </conditionalFormatting>
  <conditionalFormatting sqref="Q143:Q146">
    <cfRule type="expression" dxfId="680" priority="807" stopIfTrue="1">
      <formula>#REF!&gt;Q143</formula>
    </cfRule>
  </conditionalFormatting>
  <conditionalFormatting sqref="Q152:Q155">
    <cfRule type="expression" dxfId="679" priority="806" stopIfTrue="1">
      <formula>#REF!&gt;Q152</formula>
    </cfRule>
  </conditionalFormatting>
  <conditionalFormatting sqref="Q157:Q159">
    <cfRule type="expression" dxfId="678" priority="805" stopIfTrue="1">
      <formula>#REF!&gt;Q157</formula>
    </cfRule>
  </conditionalFormatting>
  <conditionalFormatting sqref="Q162">
    <cfRule type="expression" dxfId="677" priority="804" stopIfTrue="1">
      <formula>#REF!&gt;Q162</formula>
    </cfRule>
  </conditionalFormatting>
  <conditionalFormatting sqref="Q164:Q172">
    <cfRule type="expression" dxfId="676" priority="803" stopIfTrue="1">
      <formula>#REF!&gt;Q164</formula>
    </cfRule>
  </conditionalFormatting>
  <conditionalFormatting sqref="Q181:Q183">
    <cfRule type="expression" dxfId="675" priority="802" stopIfTrue="1">
      <formula>#REF!&gt;Q181</formula>
    </cfRule>
  </conditionalFormatting>
  <conditionalFormatting sqref="Q185:Q189">
    <cfRule type="expression" dxfId="674" priority="801" stopIfTrue="1">
      <formula>#REF!&gt;Q185</formula>
    </cfRule>
  </conditionalFormatting>
  <conditionalFormatting sqref="Q214:Q216">
    <cfRule type="expression" dxfId="673" priority="798" stopIfTrue="1">
      <formula>#REF!&gt;Q214</formula>
    </cfRule>
  </conditionalFormatting>
  <conditionalFormatting sqref="Q208:Q210">
    <cfRule type="expression" dxfId="672" priority="800" stopIfTrue="1">
      <formula>#REF!&gt;Q208</formula>
    </cfRule>
  </conditionalFormatting>
  <conditionalFormatting sqref="Q211">
    <cfRule type="expression" dxfId="671" priority="799" stopIfTrue="1">
      <formula>#REF!&gt;Q211</formula>
    </cfRule>
  </conditionalFormatting>
  <conditionalFormatting sqref="Q219:Q220">
    <cfRule type="expression" dxfId="670" priority="797" stopIfTrue="1">
      <formula>#REF!&gt;Q219</formula>
    </cfRule>
  </conditionalFormatting>
  <conditionalFormatting sqref="Q66">
    <cfRule type="expression" dxfId="669" priority="795" stopIfTrue="1">
      <formula>#REF!&gt;Q66</formula>
    </cfRule>
  </conditionalFormatting>
  <conditionalFormatting sqref="Q85:Q97">
    <cfRule type="expression" dxfId="668" priority="794" stopIfTrue="1">
      <formula>#REF!&gt;Q85</formula>
    </cfRule>
  </conditionalFormatting>
  <conditionalFormatting sqref="Q99:Q104">
    <cfRule type="expression" dxfId="667" priority="793" stopIfTrue="1">
      <formula>#REF!&gt;Q99</formula>
    </cfRule>
  </conditionalFormatting>
  <conditionalFormatting sqref="Q114:Q132">
    <cfRule type="expression" dxfId="666" priority="792" stopIfTrue="1">
      <formula>#REF!&gt;Q114</formula>
    </cfRule>
  </conditionalFormatting>
  <conditionalFormatting sqref="Q200:Q205">
    <cfRule type="expression" dxfId="665" priority="790" stopIfTrue="1">
      <formula>#REF!&gt;Q200</formula>
    </cfRule>
  </conditionalFormatting>
  <conditionalFormatting sqref="Q191:Q194">
    <cfRule type="expression" dxfId="664" priority="789" stopIfTrue="1">
      <formula>#REF!&gt;Q191</formula>
    </cfRule>
  </conditionalFormatting>
  <conditionalFormatting sqref="Q199">
    <cfRule type="expression" dxfId="663" priority="788" stopIfTrue="1">
      <formula>#REF!&gt;Q199</formula>
    </cfRule>
  </conditionalFormatting>
  <conditionalFormatting sqref="Q195:Q198">
    <cfRule type="expression" dxfId="662" priority="787" stopIfTrue="1">
      <formula>#REF!&gt;Q195</formula>
    </cfRule>
  </conditionalFormatting>
  <conditionalFormatting sqref="Q147">
    <cfRule type="expression" dxfId="661" priority="786" stopIfTrue="1">
      <formula>#REF!&gt;Q147</formula>
    </cfRule>
  </conditionalFormatting>
  <conditionalFormatting sqref="Q21">
    <cfRule type="expression" dxfId="660" priority="763" stopIfTrue="1">
      <formula>#REF!&gt;Q21</formula>
    </cfRule>
  </conditionalFormatting>
  <conditionalFormatting sqref="Q217">
    <cfRule type="expression" dxfId="659" priority="768" stopIfTrue="1">
      <formula>#REF!&gt;Q217</formula>
    </cfRule>
  </conditionalFormatting>
  <conditionalFormatting sqref="Q13">
    <cfRule type="expression" dxfId="658" priority="764" stopIfTrue="1">
      <formula>#REF!&gt;Q13</formula>
    </cfRule>
  </conditionalFormatting>
  <conditionalFormatting sqref="Q134">
    <cfRule type="expression" dxfId="657" priority="747" stopIfTrue="1">
      <formula>#REF!&gt;Q134</formula>
    </cfRule>
  </conditionalFormatting>
  <conditionalFormatting sqref="Q25">
    <cfRule type="expression" dxfId="656" priority="762" stopIfTrue="1">
      <formula>#REF!&gt;Q25</formula>
    </cfRule>
  </conditionalFormatting>
  <conditionalFormatting sqref="Q26">
    <cfRule type="expression" dxfId="655" priority="761" stopIfTrue="1">
      <formula>#REF!&gt;Q26</formula>
    </cfRule>
  </conditionalFormatting>
  <conditionalFormatting sqref="Q31">
    <cfRule type="expression" dxfId="654" priority="760" stopIfTrue="1">
      <formula>#REF!&gt;Q31</formula>
    </cfRule>
  </conditionalFormatting>
  <conditionalFormatting sqref="Q33">
    <cfRule type="expression" dxfId="653" priority="759" stopIfTrue="1">
      <formula>#REF!&gt;Q33</formula>
    </cfRule>
  </conditionalFormatting>
  <conditionalFormatting sqref="Q34">
    <cfRule type="expression" dxfId="652" priority="758" stopIfTrue="1">
      <formula>#REF!&gt;Q34</formula>
    </cfRule>
  </conditionalFormatting>
  <conditionalFormatting sqref="Q45">
    <cfRule type="expression" dxfId="651" priority="757" stopIfTrue="1">
      <formula>#REF!&gt;Q45</formula>
    </cfRule>
  </conditionalFormatting>
  <conditionalFormatting sqref="Q56">
    <cfRule type="expression" dxfId="650" priority="756" stopIfTrue="1">
      <formula>#REF!&gt;Q56</formula>
    </cfRule>
  </conditionalFormatting>
  <conditionalFormatting sqref="Q59">
    <cfRule type="expression" dxfId="649" priority="755" stopIfTrue="1">
      <formula>#REF!&gt;Q59</formula>
    </cfRule>
  </conditionalFormatting>
  <conditionalFormatting sqref="Q67">
    <cfRule type="expression" dxfId="648" priority="754" stopIfTrue="1">
      <formula>#REF!&gt;Q67</formula>
    </cfRule>
  </conditionalFormatting>
  <conditionalFormatting sqref="Q75">
    <cfRule type="expression" dxfId="647" priority="753" stopIfTrue="1">
      <formula>#REF!&gt;Q75</formula>
    </cfRule>
  </conditionalFormatting>
  <conditionalFormatting sqref="Q84">
    <cfRule type="expression" dxfId="646" priority="752" stopIfTrue="1">
      <formula>#REF!&gt;Q84</formula>
    </cfRule>
  </conditionalFormatting>
  <conditionalFormatting sqref="Q98">
    <cfRule type="expression" dxfId="645" priority="751" stopIfTrue="1">
      <formula>#REF!&gt;Q98</formula>
    </cfRule>
  </conditionalFormatting>
  <conditionalFormatting sqref="Q106">
    <cfRule type="expression" dxfId="644" priority="750" stopIfTrue="1">
      <formula>#REF!&gt;Q106</formula>
    </cfRule>
  </conditionalFormatting>
  <conditionalFormatting sqref="Q107">
    <cfRule type="expression" dxfId="643" priority="749" stopIfTrue="1">
      <formula>#REF!&gt;Q107</formula>
    </cfRule>
  </conditionalFormatting>
  <conditionalFormatting sqref="Q113">
    <cfRule type="expression" dxfId="642" priority="748" stopIfTrue="1">
      <formula>#REF!&gt;Q113</formula>
    </cfRule>
  </conditionalFormatting>
  <conditionalFormatting sqref="Q142">
    <cfRule type="expression" dxfId="641" priority="746" stopIfTrue="1">
      <formula>#REF!&gt;Q142</formula>
    </cfRule>
  </conditionalFormatting>
  <conditionalFormatting sqref="Q151">
    <cfRule type="expression" dxfId="640" priority="745" stopIfTrue="1">
      <formula>#REF!&gt;Q151</formula>
    </cfRule>
  </conditionalFormatting>
  <conditionalFormatting sqref="Q156">
    <cfRule type="expression" dxfId="639" priority="744" stopIfTrue="1">
      <formula>#REF!&gt;Q156</formula>
    </cfRule>
  </conditionalFormatting>
  <conditionalFormatting sqref="Q163">
    <cfRule type="expression" dxfId="638" priority="743" stopIfTrue="1">
      <formula>#REF!&gt;Q163</formula>
    </cfRule>
  </conditionalFormatting>
  <conditionalFormatting sqref="Q173">
    <cfRule type="expression" dxfId="637" priority="742" stopIfTrue="1">
      <formula>#REF!&gt;Q173</formula>
    </cfRule>
  </conditionalFormatting>
  <conditionalFormatting sqref="Q174">
    <cfRule type="expression" dxfId="636" priority="741" stopIfTrue="1">
      <formula>#REF!&gt;Q174</formula>
    </cfRule>
  </conditionalFormatting>
  <conditionalFormatting sqref="Q175">
    <cfRule type="expression" dxfId="635" priority="740" stopIfTrue="1">
      <formula>#REF!&gt;Q175</formula>
    </cfRule>
  </conditionalFormatting>
  <conditionalFormatting sqref="Q180">
    <cfRule type="expression" dxfId="634" priority="739" stopIfTrue="1">
      <formula>#REF!&gt;Q180</formula>
    </cfRule>
  </conditionalFormatting>
  <conditionalFormatting sqref="Q184">
    <cfRule type="expression" dxfId="633" priority="738" stopIfTrue="1">
      <formula>#REF!&gt;Q184</formula>
    </cfRule>
  </conditionalFormatting>
  <conditionalFormatting sqref="Q190">
    <cfRule type="expression" dxfId="632" priority="737" stopIfTrue="1">
      <formula>#REF!&gt;Q190</formula>
    </cfRule>
  </conditionalFormatting>
  <conditionalFormatting sqref="Q206">
    <cfRule type="expression" dxfId="631" priority="736" stopIfTrue="1">
      <formula>#REF!&gt;Q206</formula>
    </cfRule>
  </conditionalFormatting>
  <conditionalFormatting sqref="Q207">
    <cfRule type="expression" dxfId="630" priority="735" stopIfTrue="1">
      <formula>#REF!&gt;Q207</formula>
    </cfRule>
  </conditionalFormatting>
  <conditionalFormatting sqref="Q213">
    <cfRule type="expression" dxfId="629" priority="734" stopIfTrue="1">
      <formula>#REF!&gt;Q213</formula>
    </cfRule>
  </conditionalFormatting>
  <conditionalFormatting sqref="Q218">
    <cfRule type="expression" dxfId="628" priority="733" stopIfTrue="1">
      <formula>#REF!&gt;Q218</formula>
    </cfRule>
  </conditionalFormatting>
  <conditionalFormatting sqref="L64 L62 L68:L74 L32 L41:L44 L176:L179 L13:L21 L25:L30 L57:L58 L60 L76:L83 L135:L141 L143:L150 L181:L183 L185:L189 L208:L212 L214:L217 L219:L226 L99:L105 L114:L133 L191:L206">
    <cfRule type="expression" dxfId="627" priority="574" stopIfTrue="1">
      <formula>#REF!&gt;L13</formula>
    </cfRule>
  </conditionalFormatting>
  <conditionalFormatting sqref="L31">
    <cfRule type="expression" dxfId="626" priority="573" stopIfTrue="1">
      <formula>#REF!&gt;L31</formula>
    </cfRule>
  </conditionalFormatting>
  <conditionalFormatting sqref="L33">
    <cfRule type="expression" dxfId="625" priority="572" stopIfTrue="1">
      <formula>#REF!&gt;L33</formula>
    </cfRule>
  </conditionalFormatting>
  <conditionalFormatting sqref="L108:L112">
    <cfRule type="expression" dxfId="624" priority="571" stopIfTrue="1">
      <formula>#REF!&gt;L108</formula>
    </cfRule>
  </conditionalFormatting>
  <conditionalFormatting sqref="L166 L164 L152:L155">
    <cfRule type="expression" dxfId="623" priority="570" stopIfTrue="1">
      <formula>#REF!&gt;L152</formula>
    </cfRule>
  </conditionalFormatting>
  <conditionalFormatting sqref="L22:L24">
    <cfRule type="expression" dxfId="622" priority="569" stopIfTrue="1">
      <formula>#REF!&gt;L22</formula>
    </cfRule>
  </conditionalFormatting>
  <conditionalFormatting sqref="L35:L40">
    <cfRule type="expression" dxfId="621" priority="568" stopIfTrue="1">
      <formula>#REF!&gt;L35</formula>
    </cfRule>
  </conditionalFormatting>
  <conditionalFormatting sqref="L46:L55">
    <cfRule type="expression" dxfId="620" priority="567" stopIfTrue="1">
      <formula>#REF!&gt;L46</formula>
    </cfRule>
  </conditionalFormatting>
  <conditionalFormatting sqref="L85:L97">
    <cfRule type="expression" dxfId="619" priority="566" stopIfTrue="1">
      <formula>#REF!&gt;L85</formula>
    </cfRule>
  </conditionalFormatting>
  <conditionalFormatting sqref="L34">
    <cfRule type="expression" dxfId="618" priority="565" stopIfTrue="1">
      <formula>#REF!&gt;L34</formula>
    </cfRule>
  </conditionalFormatting>
  <conditionalFormatting sqref="L45">
    <cfRule type="expression" dxfId="617" priority="564" stopIfTrue="1">
      <formula>#REF!&gt;L45</formula>
    </cfRule>
  </conditionalFormatting>
  <conditionalFormatting sqref="L56">
    <cfRule type="expression" dxfId="616" priority="563" stopIfTrue="1">
      <formula>#REF!&gt;L56</formula>
    </cfRule>
  </conditionalFormatting>
  <conditionalFormatting sqref="L67">
    <cfRule type="expression" dxfId="615" priority="562" stopIfTrue="1">
      <formula>#REF!&gt;L67</formula>
    </cfRule>
  </conditionalFormatting>
  <conditionalFormatting sqref="L75">
    <cfRule type="expression" dxfId="614" priority="561" stopIfTrue="1">
      <formula>#REF!&gt;L75</formula>
    </cfRule>
  </conditionalFormatting>
  <conditionalFormatting sqref="L84">
    <cfRule type="expression" dxfId="613" priority="560" stopIfTrue="1">
      <formula>#REF!&gt;L84</formula>
    </cfRule>
  </conditionalFormatting>
  <conditionalFormatting sqref="L98">
    <cfRule type="expression" dxfId="612" priority="559" stopIfTrue="1">
      <formula>#REF!&gt;L98</formula>
    </cfRule>
  </conditionalFormatting>
  <conditionalFormatting sqref="L106">
    <cfRule type="expression" dxfId="611" priority="558" stopIfTrue="1">
      <formula>#REF!&gt;L106</formula>
    </cfRule>
  </conditionalFormatting>
  <conditionalFormatting sqref="L107">
    <cfRule type="expression" dxfId="610" priority="557" stopIfTrue="1">
      <formula>#REF!&gt;L107</formula>
    </cfRule>
  </conditionalFormatting>
  <conditionalFormatting sqref="L113">
    <cfRule type="expression" dxfId="609" priority="556" stopIfTrue="1">
      <formula>#REF!&gt;L113</formula>
    </cfRule>
  </conditionalFormatting>
  <conditionalFormatting sqref="L134">
    <cfRule type="expression" dxfId="608" priority="555" stopIfTrue="1">
      <formula>#REF!&gt;L134</formula>
    </cfRule>
  </conditionalFormatting>
  <conditionalFormatting sqref="L142">
    <cfRule type="expression" dxfId="607" priority="554" stopIfTrue="1">
      <formula>#REF!&gt;L142</formula>
    </cfRule>
  </conditionalFormatting>
  <conditionalFormatting sqref="L151">
    <cfRule type="expression" dxfId="606" priority="553" stopIfTrue="1">
      <formula>#REF!&gt;L151</formula>
    </cfRule>
  </conditionalFormatting>
  <conditionalFormatting sqref="L163">
    <cfRule type="expression" dxfId="605" priority="552" stopIfTrue="1">
      <formula>#REF!&gt;L163</formula>
    </cfRule>
  </conditionalFormatting>
  <conditionalFormatting sqref="L180">
    <cfRule type="expression" dxfId="604" priority="551" stopIfTrue="1">
      <formula>#REF!&gt;L180</formula>
    </cfRule>
  </conditionalFormatting>
  <conditionalFormatting sqref="L184">
    <cfRule type="expression" dxfId="603" priority="550" stopIfTrue="1">
      <formula>#REF!&gt;L184</formula>
    </cfRule>
  </conditionalFormatting>
  <conditionalFormatting sqref="L190">
    <cfRule type="expression" dxfId="602" priority="549" stopIfTrue="1">
      <formula>#REF!&gt;L190</formula>
    </cfRule>
  </conditionalFormatting>
  <conditionalFormatting sqref="L207">
    <cfRule type="expression" dxfId="601" priority="548" stopIfTrue="1">
      <formula>#REF!&gt;L207</formula>
    </cfRule>
  </conditionalFormatting>
  <conditionalFormatting sqref="L213">
    <cfRule type="expression" dxfId="600" priority="547" stopIfTrue="1">
      <formula>#REF!&gt;L213</formula>
    </cfRule>
  </conditionalFormatting>
  <conditionalFormatting sqref="L218">
    <cfRule type="expression" dxfId="599" priority="546" stopIfTrue="1">
      <formula>#REF!&gt;L218</formula>
    </cfRule>
  </conditionalFormatting>
  <conditionalFormatting sqref="L159 L157 L161:L162">
    <cfRule type="expression" dxfId="598" priority="545" stopIfTrue="1">
      <formula>#REF!&gt;L157</formula>
    </cfRule>
  </conditionalFormatting>
  <conditionalFormatting sqref="L156">
    <cfRule type="expression" dxfId="597" priority="544" stopIfTrue="1">
      <formula>#REF!&gt;L156</formula>
    </cfRule>
  </conditionalFormatting>
  <conditionalFormatting sqref="L59">
    <cfRule type="expression" dxfId="596" priority="575" stopIfTrue="1">
      <formula>AND(ISNUMBER(#REF!),#REF!&gt;=0)</formula>
    </cfRule>
    <cfRule type="expression" dxfId="595" priority="576" stopIfTrue="1">
      <formula>IF(AND(#REF!&lt;$F59,$E59="x"),1,0)</formula>
    </cfRule>
    <cfRule type="expression" dxfId="594" priority="577" stopIfTrue="1">
      <formula>IF(AND(#REF!&lt;$F59,$E59="o"),1,0)</formula>
    </cfRule>
  </conditionalFormatting>
  <conditionalFormatting sqref="N28">
    <cfRule type="expression" dxfId="593" priority="530" stopIfTrue="1">
      <formula>#REF!&gt;N28</formula>
    </cfRule>
  </conditionalFormatting>
  <conditionalFormatting sqref="N42">
    <cfRule type="expression" dxfId="592" priority="529" stopIfTrue="1">
      <formula>#REF!&gt;N42</formula>
    </cfRule>
  </conditionalFormatting>
  <conditionalFormatting sqref="N148">
    <cfRule type="expression" dxfId="591" priority="528" stopIfTrue="1">
      <formula>#REF!&gt;N148</formula>
    </cfRule>
  </conditionalFormatting>
  <conditionalFormatting sqref="N177">
    <cfRule type="expression" dxfId="590" priority="527" stopIfTrue="1">
      <formula>#REF!&gt;N177</formula>
    </cfRule>
  </conditionalFormatting>
  <conditionalFormatting sqref="M28">
    <cfRule type="expression" dxfId="589" priority="508" stopIfTrue="1">
      <formula>#REF!&gt;M28</formula>
    </cfRule>
  </conditionalFormatting>
  <conditionalFormatting sqref="M42">
    <cfRule type="expression" dxfId="588" priority="507" stopIfTrue="1">
      <formula>#REF!&gt;M42</formula>
    </cfRule>
  </conditionalFormatting>
  <conditionalFormatting sqref="M148">
    <cfRule type="expression" dxfId="587" priority="506" stopIfTrue="1">
      <formula>#REF!&gt;M148</formula>
    </cfRule>
  </conditionalFormatting>
  <conditionalFormatting sqref="M177">
    <cfRule type="expression" dxfId="586" priority="505" stopIfTrue="1">
      <formula>#REF!&gt;M177</formula>
    </cfRule>
  </conditionalFormatting>
  <conditionalFormatting sqref="G13:G19 G21:G26 G31 G33:G40 G134:G146 G180:G211 G213:G222 G151:G175 G45:G104 G106:G132">
    <cfRule type="expression" dxfId="585" priority="485">
      <formula>J13&lt;&gt;0</formula>
    </cfRule>
  </conditionalFormatting>
  <conditionalFormatting sqref="G223:H223 G225:H226 H224">
    <cfRule type="expression" dxfId="584" priority="474" stopIfTrue="1">
      <formula>#REF!&gt;G223</formula>
    </cfRule>
  </conditionalFormatting>
  <conditionalFormatting sqref="G20:H20">
    <cfRule type="expression" dxfId="583" priority="483" stopIfTrue="1">
      <formula>#REF!&gt;G20</formula>
    </cfRule>
  </conditionalFormatting>
  <conditionalFormatting sqref="G27:H30">
    <cfRule type="expression" dxfId="582" priority="482" stopIfTrue="1">
      <formula>#REF!&gt;G27</formula>
    </cfRule>
  </conditionalFormatting>
  <conditionalFormatting sqref="G32:H32">
    <cfRule type="expression" dxfId="581" priority="481" stopIfTrue="1">
      <formula>#REF!&gt;G32</formula>
    </cfRule>
  </conditionalFormatting>
  <conditionalFormatting sqref="G41:H44">
    <cfRule type="expression" dxfId="580" priority="480" stopIfTrue="1">
      <formula>#REF!&gt;G41</formula>
    </cfRule>
  </conditionalFormatting>
  <conditionalFormatting sqref="G105:H105">
    <cfRule type="expression" dxfId="579" priority="479" stopIfTrue="1">
      <formula>#REF!&gt;G105</formula>
    </cfRule>
  </conditionalFormatting>
  <conditionalFormatting sqref="G133:H133">
    <cfRule type="expression" dxfId="578" priority="478" stopIfTrue="1">
      <formula>#REF!&gt;G133</formula>
    </cfRule>
  </conditionalFormatting>
  <conditionalFormatting sqref="G147:H150">
    <cfRule type="expression" dxfId="577" priority="477" stopIfTrue="1">
      <formula>#REF!&gt;G147</formula>
    </cfRule>
  </conditionalFormatting>
  <conditionalFormatting sqref="G176:H179">
    <cfRule type="expression" dxfId="576" priority="476" stopIfTrue="1">
      <formula>#REF!&gt;G176</formula>
    </cfRule>
  </conditionalFormatting>
  <conditionalFormatting sqref="G212:H212">
    <cfRule type="expression" dxfId="575" priority="475" stopIfTrue="1">
      <formula>#REF!&gt;G212</formula>
    </cfRule>
  </conditionalFormatting>
  <conditionalFormatting sqref="M134">
    <cfRule type="expression" dxfId="574" priority="428" stopIfTrue="1">
      <formula>#REF!&gt;M134</formula>
    </cfRule>
  </conditionalFormatting>
  <conditionalFormatting sqref="N134">
    <cfRule type="expression" dxfId="573" priority="427" stopIfTrue="1">
      <formula>#REF!&gt;N134</formula>
    </cfRule>
  </conditionalFormatting>
  <conditionalFormatting sqref="N59">
    <cfRule type="expression" dxfId="572" priority="331" stopIfTrue="1">
      <formula>AND(ISNUMBER($G60),$G60&gt;=0)</formula>
    </cfRule>
    <cfRule type="expression" dxfId="571" priority="332" stopIfTrue="1">
      <formula>IF(AND($G59&lt;$F59,$E59="x"),1,0)</formula>
    </cfRule>
    <cfRule type="expression" dxfId="570" priority="333" stopIfTrue="1">
      <formula>IF(AND($G59&lt;$F59,$E59="o"),1,0)</formula>
    </cfRule>
  </conditionalFormatting>
  <conditionalFormatting sqref="M59">
    <cfRule type="expression" dxfId="569" priority="337" stopIfTrue="1">
      <formula>AND(ISNUMBER($G60),$G60&gt;=0)</formula>
    </cfRule>
    <cfRule type="expression" dxfId="568" priority="338" stopIfTrue="1">
      <formula>IF(AND($G59&lt;$F59,$E59="x"),1,0)</formula>
    </cfRule>
    <cfRule type="expression" dxfId="567" priority="339" stopIfTrue="1">
      <formula>IF(AND($G59&lt;$F59,$E59="o"),1,0)</formula>
    </cfRule>
  </conditionalFormatting>
  <conditionalFormatting sqref="K245:K248 K228:K243">
    <cfRule type="expression" dxfId="566" priority="75" stopIfTrue="1">
      <formula>#REF!&gt;K228</formula>
    </cfRule>
  </conditionalFormatting>
  <conditionalFormatting sqref="K227">
    <cfRule type="expression" dxfId="565" priority="74" stopIfTrue="1">
      <formula>#REF!&gt;K227</formula>
    </cfRule>
  </conditionalFormatting>
  <conditionalFormatting sqref="K244">
    <cfRule type="expression" dxfId="564" priority="73" stopIfTrue="1">
      <formula>#REF!&gt;K244</formula>
    </cfRule>
  </conditionalFormatting>
  <conditionalFormatting sqref="N243">
    <cfRule type="expression" dxfId="563" priority="72" stopIfTrue="1">
      <formula>#REF!&gt;N243</formula>
    </cfRule>
  </conditionalFormatting>
  <conditionalFormatting sqref="L250:L263">
    <cfRule type="expression" dxfId="562" priority="35" stopIfTrue="1">
      <formula>#REF!&gt;L250</formula>
    </cfRule>
  </conditionalFormatting>
  <conditionalFormatting sqref="N246:N247">
    <cfRule type="expression" dxfId="561" priority="70" stopIfTrue="1">
      <formula>#REF!&gt;N246</formula>
    </cfRule>
  </conditionalFormatting>
  <conditionalFormatting sqref="N248">
    <cfRule type="expression" dxfId="560" priority="69" stopIfTrue="1">
      <formula>#REF!&gt;N248</formula>
    </cfRule>
  </conditionalFormatting>
  <conditionalFormatting sqref="N237:N239 N241:N242">
    <cfRule type="expression" dxfId="559" priority="68" stopIfTrue="1">
      <formula>#REF!&gt;N237</formula>
    </cfRule>
  </conditionalFormatting>
  <conditionalFormatting sqref="N228:N231">
    <cfRule type="expression" dxfId="558" priority="67" stopIfTrue="1">
      <formula>#REF!&gt;N228</formula>
    </cfRule>
  </conditionalFormatting>
  <conditionalFormatting sqref="N236">
    <cfRule type="expression" dxfId="557" priority="66" stopIfTrue="1">
      <formula>#REF!&gt;N236</formula>
    </cfRule>
  </conditionalFormatting>
  <conditionalFormatting sqref="N232 N234:N235">
    <cfRule type="expression" dxfId="556" priority="65" stopIfTrue="1">
      <formula>#REF!&gt;N232</formula>
    </cfRule>
  </conditionalFormatting>
  <conditionalFormatting sqref="J245:J248 J228:J243">
    <cfRule type="expression" dxfId="555" priority="64" stopIfTrue="1">
      <formula>#REF!&gt;J228</formula>
    </cfRule>
  </conditionalFormatting>
  <conditionalFormatting sqref="J227">
    <cfRule type="expression" dxfId="554" priority="63" stopIfTrue="1">
      <formula>#REF!&gt;J227</formula>
    </cfRule>
  </conditionalFormatting>
  <conditionalFormatting sqref="J244">
    <cfRule type="expression" dxfId="553" priority="62" stopIfTrue="1">
      <formula>#REF!&gt;J244</formula>
    </cfRule>
  </conditionalFormatting>
  <conditionalFormatting sqref="L245:L248 L228:L243">
    <cfRule type="expression" dxfId="552" priority="61" stopIfTrue="1">
      <formula>#REF!&gt;L228</formula>
    </cfRule>
  </conditionalFormatting>
  <conditionalFormatting sqref="L227">
    <cfRule type="expression" dxfId="551" priority="60" stopIfTrue="1">
      <formula>#REF!&gt;L227</formula>
    </cfRule>
  </conditionalFormatting>
  <conditionalFormatting sqref="L244">
    <cfRule type="expression" dxfId="550" priority="59" stopIfTrue="1">
      <formula>#REF!&gt;L244</formula>
    </cfRule>
  </conditionalFormatting>
  <conditionalFormatting sqref="G227:G248">
    <cfRule type="expression" dxfId="549" priority="58">
      <formula>J227&lt;&gt;0</formula>
    </cfRule>
  </conditionalFormatting>
  <conditionalFormatting sqref="E263">
    <cfRule type="expression" dxfId="548" priority="57" stopIfTrue="1">
      <formula>#REF!&gt;E263</formula>
    </cfRule>
  </conditionalFormatting>
  <conditionalFormatting sqref="D263">
    <cfRule type="expression" dxfId="547" priority="56" stopIfTrue="1">
      <formula>#REF!&gt;D263</formula>
    </cfRule>
  </conditionalFormatting>
  <conditionalFormatting sqref="E227:E244">
    <cfRule type="expression" dxfId="546" priority="55" stopIfTrue="1">
      <formula>#REF!&gt;E227</formula>
    </cfRule>
  </conditionalFormatting>
  <conditionalFormatting sqref="D236:D239 D241">
    <cfRule type="expression" dxfId="545" priority="54" stopIfTrue="1">
      <formula>#REF!&gt;D236</formula>
    </cfRule>
  </conditionalFormatting>
  <conditionalFormatting sqref="D242:D244">
    <cfRule type="expression" dxfId="544" priority="53" stopIfTrue="1">
      <formula>#REF!&gt;D242</formula>
    </cfRule>
  </conditionalFormatting>
  <conditionalFormatting sqref="D235">
    <cfRule type="expression" dxfId="543" priority="52" stopIfTrue="1">
      <formula>#REF!&gt;D235</formula>
    </cfRule>
  </conditionalFormatting>
  <conditionalFormatting sqref="D234">
    <cfRule type="expression" dxfId="542" priority="51" stopIfTrue="1">
      <formula>#REF!&gt;D234</formula>
    </cfRule>
  </conditionalFormatting>
  <conditionalFormatting sqref="E245:E258 E260:E262">
    <cfRule type="expression" dxfId="541" priority="50" stopIfTrue="1">
      <formula>#REF!&gt;E245</formula>
    </cfRule>
  </conditionalFormatting>
  <conditionalFormatting sqref="D254:D258">
    <cfRule type="expression" dxfId="540" priority="49" stopIfTrue="1">
      <formula>#REF!&gt;D254</formula>
    </cfRule>
  </conditionalFormatting>
  <conditionalFormatting sqref="D246:D248 D260:D262">
    <cfRule type="expression" dxfId="539" priority="48" stopIfTrue="1">
      <formula>#REF!&gt;D246</formula>
    </cfRule>
  </conditionalFormatting>
  <conditionalFormatting sqref="D253">
    <cfRule type="expression" dxfId="538" priority="47" stopIfTrue="1">
      <formula>#REF!&gt;D253</formula>
    </cfRule>
  </conditionalFormatting>
  <conditionalFormatting sqref="D250:D252">
    <cfRule type="expression" dxfId="537" priority="46" stopIfTrue="1">
      <formula>#REF!&gt;D250</formula>
    </cfRule>
  </conditionalFormatting>
  <conditionalFormatting sqref="E259">
    <cfRule type="expression" dxfId="536" priority="45" stopIfTrue="1">
      <formula>#REF!&gt;E259</formula>
    </cfRule>
  </conditionalFormatting>
  <conditionalFormatting sqref="K250:K263">
    <cfRule type="expression" dxfId="535" priority="43" stopIfTrue="1">
      <formula>#REF!&gt;K250</formula>
    </cfRule>
  </conditionalFormatting>
  <conditionalFormatting sqref="K249">
    <cfRule type="expression" dxfId="534" priority="42" stopIfTrue="1">
      <formula>#REF!&gt;K249</formula>
    </cfRule>
  </conditionalFormatting>
  <conditionalFormatting sqref="N260:N263">
    <cfRule type="expression" dxfId="533" priority="41" stopIfTrue="1">
      <formula>#REF!&gt;N260</formula>
    </cfRule>
  </conditionalFormatting>
  <conditionalFormatting sqref="N250:N253">
    <cfRule type="expression" dxfId="532" priority="40" stopIfTrue="1">
      <formula>#REF!&gt;N250</formula>
    </cfRule>
  </conditionalFormatting>
  <conditionalFormatting sqref="N258">
    <cfRule type="expression" dxfId="531" priority="39" stopIfTrue="1">
      <formula>#REF!&gt;N258</formula>
    </cfRule>
  </conditionalFormatting>
  <conditionalFormatting sqref="N254:N257">
    <cfRule type="expression" dxfId="530" priority="38" stopIfTrue="1">
      <formula>#REF!&gt;N254</formula>
    </cfRule>
  </conditionalFormatting>
  <conditionalFormatting sqref="J250:J263">
    <cfRule type="expression" dxfId="529" priority="37" stopIfTrue="1">
      <formula>#REF!&gt;J250</formula>
    </cfRule>
  </conditionalFormatting>
  <conditionalFormatting sqref="J249">
    <cfRule type="expression" dxfId="528" priority="36" stopIfTrue="1">
      <formula>#REF!&gt;J249</formula>
    </cfRule>
  </conditionalFormatting>
  <conditionalFormatting sqref="L249">
    <cfRule type="expression" dxfId="527" priority="34" stopIfTrue="1">
      <formula>#REF!&gt;L249</formula>
    </cfRule>
  </conditionalFormatting>
  <conditionalFormatting sqref="G249:G263">
    <cfRule type="expression" dxfId="526" priority="33">
      <formula>J249&lt;&gt;0</formula>
    </cfRule>
  </conditionalFormatting>
  <conditionalFormatting sqref="D227">
    <cfRule type="expression" dxfId="525" priority="32" stopIfTrue="1">
      <formula>#REF!&gt;D227</formula>
    </cfRule>
  </conditionalFormatting>
  <conditionalFormatting sqref="D233">
    <cfRule type="expression" dxfId="524" priority="31" stopIfTrue="1">
      <formula>#REF!&gt;D233</formula>
    </cfRule>
  </conditionalFormatting>
  <conditionalFormatting sqref="D240">
    <cfRule type="expression" dxfId="523" priority="30" stopIfTrue="1">
      <formula>#REF!&gt;D240</formula>
    </cfRule>
  </conditionalFormatting>
  <conditionalFormatting sqref="D245">
    <cfRule type="expression" dxfId="522" priority="29" stopIfTrue="1">
      <formula>#REF!&gt;D245</formula>
    </cfRule>
  </conditionalFormatting>
  <conditionalFormatting sqref="D249">
    <cfRule type="expression" dxfId="521" priority="28" stopIfTrue="1">
      <formula>#REF!&gt;D249</formula>
    </cfRule>
  </conditionalFormatting>
  <conditionalFormatting sqref="D259">
    <cfRule type="expression" dxfId="520" priority="27" stopIfTrue="1">
      <formula>#REF!&gt;D259</formula>
    </cfRule>
  </conditionalFormatting>
  <conditionalFormatting sqref="D228">
    <cfRule type="expression" dxfId="519" priority="26" stopIfTrue="1">
      <formula>#REF!&gt;D228</formula>
    </cfRule>
  </conditionalFormatting>
  <conditionalFormatting sqref="D229">
    <cfRule type="expression" dxfId="518" priority="25" stopIfTrue="1">
      <formula>#REF!&gt;D229</formula>
    </cfRule>
  </conditionalFormatting>
  <conditionalFormatting sqref="D230">
    <cfRule type="expression" dxfId="517" priority="24" stopIfTrue="1">
      <formula>#REF!&gt;D230</formula>
    </cfRule>
  </conditionalFormatting>
  <conditionalFormatting sqref="D231">
    <cfRule type="expression" dxfId="516" priority="23" stopIfTrue="1">
      <formula>#REF!&gt;D231</formula>
    </cfRule>
  </conditionalFormatting>
  <conditionalFormatting sqref="D232">
    <cfRule type="expression" dxfId="515" priority="22" stopIfTrue="1">
      <formula>#REF!&gt;D232</formula>
    </cfRule>
  </conditionalFormatting>
  <conditionalFormatting sqref="G224">
    <cfRule type="expression" dxfId="514" priority="12" stopIfTrue="1">
      <formula>#REF!&gt;G224</formula>
    </cfRule>
  </conditionalFormatting>
  <conditionalFormatting sqref="M224">
    <cfRule type="expression" dxfId="513" priority="11" stopIfTrue="1">
      <formula>#REF!&gt;M224</formula>
    </cfRule>
  </conditionalFormatting>
  <conditionalFormatting sqref="N224">
    <cfRule type="expression" dxfId="512" priority="10" stopIfTrue="1">
      <formula>#REF!&gt;N224</formula>
    </cfRule>
  </conditionalFormatting>
  <dataValidations count="15">
    <dataValidation type="list" allowBlank="1" showInputMessage="1" showErrorMessage="1" sqref="F33:F40 F21:F26 F13:F19 F31 F91:F106 F108:F121 F126:F150 F155:F174 F45:F89">
      <formula1>$A$2:$A$3</formula1>
    </dataValidation>
    <dataValidation type="decimal" allowBlank="1" showInputMessage="1" showErrorMessage="1" sqref="N57:N58 N219:N223 N164:N176 N13:N20 N22:N27 N143:N147 N121:N133 N35:N41 N29:N33 N43:N44 N92:N97 N47:N50 N68:N74 N76:N83 N214:N217 N99:N106 N108:N112 N135:N141 N149:N150 N152:N155 N157:N162 N178:N183 N185:N189 N191:N206 N208:N212 N85:N90 N52:N55 N225:N226 N241:N243 N228:N232 N234:N239 N246:N248">
      <formula1>0</formula1>
      <formula2>D13</formula2>
    </dataValidation>
    <dataValidation type="decimal" allowBlank="1" showInputMessage="1" showErrorMessage="1" sqref="M212">
      <formula1>0</formula1>
      <formula2>D1048555</formula2>
    </dataValidation>
    <dataValidation type="decimal" allowBlank="1" showInputMessage="1" showErrorMessage="1" sqref="K13:K248 I13:I248 M59:N59">
      <formula1>0</formula1>
      <formula2>100</formula2>
    </dataValidation>
    <dataValidation type="decimal" allowBlank="1" showInputMessage="1" showErrorMessage="1" sqref="M133">
      <formula1>0</formula1>
      <formula2>$D$13</formula2>
    </dataValidation>
    <dataValidation type="decimal" allowBlank="1" showInputMessage="1" showErrorMessage="1" sqref="M180:M189 G21:G26 G31 M191:M211 G52:G104 G134:G146 G151:G175 G180:G211 G213:G221 M21:M26 M134:M146 N67 N98 N113 N142 N163 N207 M52:M58 M67:M90 N34 N56 M151:M175 N75 N84 M213:M221 N107 G115:G118 M124:M132 N151 N156 N184 M121:M122 N218 N213 M106:M113 M92:M104 M47:M50 M31 M33:M40 G45 G47:G50 G124:G132 G120:G122 G106:G113 M228:M249 N244:N245 G227:G263 N249 N233 N240 M13:M19 M190:N190 M45:N45 M259:N259 M227:N227">
      <formula1>0</formula1>
      <formula2>$D13</formula2>
    </dataValidation>
    <dataValidation type="decimal" allowBlank="1" showInputMessage="1" showErrorMessage="1" sqref="G33:G40">
      <formula1>0</formula1>
      <formula2>$D34</formula2>
    </dataValidation>
    <dataValidation type="textLength" allowBlank="1" showInputMessage="1" showErrorMessage="1" sqref="M123 M91:N91 M114:N114 M51:N51 M46:N46 M119 N119">
      <formula1>0</formula1>
      <formula2>0</formula2>
    </dataValidation>
    <dataValidation type="decimal" allowBlank="1" showInputMessage="1" showErrorMessage="1" sqref="G224 M28:N28 N134 M224:N224 M42:N42 M148:N148 M177:N177">
      <formula1>0</formula1>
      <formula2>D28</formula2>
    </dataValidation>
    <dataValidation type="custom" allowBlank="1" showInputMessage="1" showErrorMessage="1" error="Sie können nur eine der vier Optionen auswählen." sqref="M115:N115">
      <formula1>COUNTA(M116:M118)=0</formula1>
    </dataValidation>
    <dataValidation type="custom" allowBlank="1" showInputMessage="1" showErrorMessage="1" error="Sie können nur eine der vier Optionen auswählen." sqref="M118:N118">
      <formula1>COUNTA(M115:M117)=0</formula1>
    </dataValidation>
    <dataValidation type="custom" allowBlank="1" showInputMessage="1" showErrorMessage="1" error="Sie können nur eine der vier Optionen auswählen." sqref="M116:N116">
      <formula1>COUNTA(M115,M117:M118)=0</formula1>
    </dataValidation>
    <dataValidation type="custom" allowBlank="1" showInputMessage="1" showErrorMessage="1" error="Sie können nur eine der vier Optionen auswählen." sqref="M117:N117">
      <formula1>COUNTA(M115:M116,M118)=0</formula1>
    </dataValidation>
    <dataValidation type="decimal" allowBlank="1" showInputMessage="1" showErrorMessage="1" sqref="M120">
      <formula1>0</formula1>
      <formula2>$D120</formula2>
    </dataValidation>
    <dataValidation type="decimal" allowBlank="1" showInputMessage="1" showErrorMessage="1" sqref="N120">
      <formula1>0</formula1>
      <formula2>D120</formula2>
    </dataValidation>
  </dataValidation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autoFill="0" autoPict="0" macro="[0]!keine_TK_anzeigen">
                <anchor moveWithCells="1" sizeWithCells="1">
                  <from>
                    <xdr:col>19</xdr:col>
                    <xdr:colOff>571500</xdr:colOff>
                    <xdr:row>2</xdr:row>
                    <xdr:rowOff>171450</xdr:rowOff>
                  </from>
                  <to>
                    <xdr:col>20</xdr:col>
                    <xdr:colOff>581025</xdr:colOff>
                    <xdr:row>3</xdr:row>
                    <xdr:rowOff>381000</xdr:rowOff>
                  </to>
                </anchor>
              </controlPr>
            </control>
          </mc:Choice>
        </mc:AlternateContent>
        <mc:AlternateContent xmlns:mc="http://schemas.openxmlformats.org/markup-compatibility/2006">
          <mc:Choice Requires="x14">
            <control shapeId="12292" r:id="rId5" name="Button 4">
              <controlPr defaultSize="0" autoFill="0" autoPict="0" macro="[0]!keine_pschl_anzeigen">
                <anchor moveWithCells="1" sizeWithCells="1">
                  <from>
                    <xdr:col>18</xdr:col>
                    <xdr:colOff>152400</xdr:colOff>
                    <xdr:row>2</xdr:row>
                    <xdr:rowOff>171450</xdr:rowOff>
                  </from>
                  <to>
                    <xdr:col>19</xdr:col>
                    <xdr:colOff>419100</xdr:colOff>
                    <xdr:row>3</xdr:row>
                    <xdr:rowOff>390525</xdr:rowOff>
                  </to>
                </anchor>
              </controlPr>
            </control>
          </mc:Choice>
        </mc:AlternateContent>
        <mc:AlternateContent xmlns:mc="http://schemas.openxmlformats.org/markup-compatibility/2006">
          <mc:Choice Requires="x14">
            <control shapeId="12293" r:id="rId6" name="Button 5">
              <controlPr defaultSize="0" autoFill="0" autoPict="0" macro="[0]!korrekturzielwert_ein">
                <anchor moveWithCells="1" sizeWithCells="1">
                  <from>
                    <xdr:col>18</xdr:col>
                    <xdr:colOff>171450</xdr:colOff>
                    <xdr:row>4</xdr:row>
                    <xdr:rowOff>276225</xdr:rowOff>
                  </from>
                  <to>
                    <xdr:col>19</xdr:col>
                    <xdr:colOff>447675</xdr:colOff>
                    <xdr:row>6</xdr:row>
                    <xdr:rowOff>238125</xdr:rowOff>
                  </to>
                </anchor>
              </controlPr>
            </control>
          </mc:Choice>
        </mc:AlternateContent>
        <mc:AlternateContent xmlns:mc="http://schemas.openxmlformats.org/markup-compatibility/2006">
          <mc:Choice Requires="x14">
            <control shapeId="12294" r:id="rId7" name="Button 6">
              <controlPr defaultSize="0" autoFill="0" autoPict="0" macro="[0]!korrekurzielwert_aus">
                <anchor moveWithCells="1" sizeWithCells="1">
                  <from>
                    <xdr:col>19</xdr:col>
                    <xdr:colOff>552450</xdr:colOff>
                    <xdr:row>4</xdr:row>
                    <xdr:rowOff>266700</xdr:rowOff>
                  </from>
                  <to>
                    <xdr:col>20</xdr:col>
                    <xdr:colOff>571500</xdr:colOff>
                    <xdr:row>6</xdr:row>
                    <xdr:rowOff>238125</xdr:rowOff>
                  </to>
                </anchor>
              </controlPr>
            </control>
          </mc:Choice>
        </mc:AlternateContent>
        <mc:AlternateContent xmlns:mc="http://schemas.openxmlformats.org/markup-compatibility/2006">
          <mc:Choice Requires="x14">
            <control shapeId="12295" r:id="rId8" name="Button 7">
              <controlPr defaultSize="0" autoFill="0" autoPict="0" macro="[0]!Tabelle5.zwischenbewertung_hinzu">
                <anchor moveWithCells="1" sizeWithCells="1">
                  <from>
                    <xdr:col>18</xdr:col>
                    <xdr:colOff>152400</xdr:colOff>
                    <xdr:row>3</xdr:row>
                    <xdr:rowOff>466725</xdr:rowOff>
                  </from>
                  <to>
                    <xdr:col>19</xdr:col>
                    <xdr:colOff>438150</xdr:colOff>
                    <xdr:row>4</xdr:row>
                    <xdr:rowOff>200025</xdr:rowOff>
                  </to>
                </anchor>
              </controlPr>
            </control>
          </mc:Choice>
        </mc:AlternateContent>
        <mc:AlternateContent xmlns:mc="http://schemas.openxmlformats.org/markup-compatibility/2006">
          <mc:Choice Requires="x14">
            <control shapeId="12298" r:id="rId9" name="Button 10">
              <controlPr defaultSize="0" autoFill="0" autoPict="0" macro="[0]!Tabelle5.zwischenbewertung_löschen">
                <anchor moveWithCells="1" sizeWithCells="1">
                  <from>
                    <xdr:col>19</xdr:col>
                    <xdr:colOff>552450</xdr:colOff>
                    <xdr:row>3</xdr:row>
                    <xdr:rowOff>457200</xdr:rowOff>
                  </from>
                  <to>
                    <xdr:col>20</xdr:col>
                    <xdr:colOff>581025</xdr:colOff>
                    <xdr:row>4</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9" tint="-0.249977111117893"/>
    <pageSetUpPr fitToPage="1"/>
  </sheetPr>
  <dimension ref="A1:Q356"/>
  <sheetViews>
    <sheetView showGridLines="0" view="pageBreakPreview" zoomScale="85" zoomScaleNormal="70" zoomScaleSheetLayoutView="85" workbookViewId="0">
      <pane xSplit="3" ySplit="7" topLeftCell="D8" activePane="bottomRight" state="frozen"/>
      <selection pane="topRight" activeCell="D1" sqref="D1"/>
      <selection pane="bottomLeft" activeCell="A8" sqref="A8"/>
      <selection pane="bottomRight" activeCell="I40" sqref="I40"/>
    </sheetView>
  </sheetViews>
  <sheetFormatPr baseColWidth="10" defaultColWidth="11.42578125" defaultRowHeight="14.25" outlineLevelRow="1"/>
  <cols>
    <col min="1" max="1" width="2" style="1" customWidth="1"/>
    <col min="2" max="2" width="11.7109375" style="224" customWidth="1"/>
    <col min="3" max="3" width="53.5703125" style="3" customWidth="1"/>
    <col min="4" max="4" width="14.140625" style="4" customWidth="1"/>
    <col min="5" max="5" width="15.140625" style="4" hidden="1" customWidth="1"/>
    <col min="6" max="6" width="15.7109375" style="4" customWidth="1"/>
    <col min="7" max="7" width="12.28515625" style="4" customWidth="1"/>
    <col min="8" max="8" width="14.28515625" style="4" customWidth="1"/>
    <col min="9" max="9" width="27.42578125" style="4" customWidth="1"/>
    <col min="10" max="10" width="12.140625" style="4" customWidth="1"/>
    <col min="11" max="11" width="6.140625" style="6" customWidth="1"/>
    <col min="12" max="12" width="11.42578125" style="4" hidden="1" customWidth="1"/>
    <col min="13" max="13" width="21.42578125" style="4" hidden="1" customWidth="1"/>
    <col min="14" max="14" width="17.140625" style="4" hidden="1" customWidth="1"/>
    <col min="15" max="15" width="4.5703125" style="6" hidden="1" customWidth="1"/>
    <col min="16" max="16" width="33" style="7" customWidth="1"/>
    <col min="17" max="17" width="7.5703125" style="1" customWidth="1"/>
    <col min="18" max="16384" width="11.42578125" style="1"/>
  </cols>
  <sheetData>
    <row r="1" spans="2:17" ht="38.25" customHeight="1">
      <c r="B1" s="845" t="str">
        <f>'BNB-System'!B1</f>
        <v>Projekt:</v>
      </c>
      <c r="C1" s="987" t="str">
        <f>Zielvereinbarung!C1</f>
        <v>Projektbezeichnung</v>
      </c>
      <c r="D1" s="987"/>
      <c r="E1" s="987"/>
      <c r="F1" s="987"/>
      <c r="G1" s="987"/>
      <c r="H1" s="987"/>
      <c r="I1" s="852"/>
      <c r="J1" s="853"/>
      <c r="K1" s="848"/>
    </row>
    <row r="2" spans="2:17">
      <c r="B2" s="251" t="str">
        <f>'BNB-System'!B2</f>
        <v>Bewertungssystem Nachhaltiges Bauen (BNB)</v>
      </c>
    </row>
    <row r="3" spans="2:17" s="8" customFormat="1" ht="18" customHeight="1" thickBot="1">
      <c r="B3" s="250" t="str">
        <f>'BNB-System'!B3</f>
        <v>Systemvariante Büro- und Verwaltungsgebäude, Modul Neubau (BNB_BN) - Version 2015</v>
      </c>
      <c r="C3" s="9"/>
      <c r="D3" s="10"/>
      <c r="E3" s="10"/>
      <c r="F3" s="10"/>
      <c r="G3" s="10"/>
      <c r="H3" s="10"/>
      <c r="I3" s="10"/>
      <c r="J3" s="10"/>
      <c r="K3" s="13"/>
      <c r="L3" s="10"/>
      <c r="M3" s="10"/>
      <c r="N3" s="10"/>
      <c r="O3" s="13"/>
    </row>
    <row r="4" spans="2:17" ht="61.5" customHeight="1">
      <c r="B4" s="977" t="s">
        <v>38</v>
      </c>
      <c r="C4" s="978"/>
      <c r="D4" s="981" t="s">
        <v>238</v>
      </c>
      <c r="E4" s="981" t="s">
        <v>205</v>
      </c>
      <c r="F4" s="709" t="s">
        <v>193</v>
      </c>
      <c r="G4" s="971" t="s">
        <v>202</v>
      </c>
      <c r="H4" s="983"/>
      <c r="I4" s="654" t="s">
        <v>250</v>
      </c>
      <c r="J4" s="988" t="s">
        <v>259</v>
      </c>
      <c r="K4" s="969"/>
      <c r="L4" s="971" t="s">
        <v>39</v>
      </c>
      <c r="M4" s="971" t="s">
        <v>247</v>
      </c>
      <c r="N4" s="971" t="s">
        <v>248</v>
      </c>
      <c r="O4" s="969"/>
    </row>
    <row r="5" spans="2:17" ht="39.75" customHeight="1" thickBot="1">
      <c r="B5" s="979"/>
      <c r="C5" s="980"/>
      <c r="D5" s="982"/>
      <c r="E5" s="982"/>
      <c r="F5" s="522" t="s">
        <v>204</v>
      </c>
      <c r="G5" s="549" t="s">
        <v>198</v>
      </c>
      <c r="H5" s="549" t="s">
        <v>245</v>
      </c>
      <c r="I5" s="592">
        <f ca="1">TODAY()</f>
        <v>44608</v>
      </c>
      <c r="J5" s="989"/>
      <c r="K5" s="970"/>
      <c r="L5" s="972"/>
      <c r="M5" s="972"/>
      <c r="N5" s="972"/>
      <c r="O5" s="970"/>
    </row>
    <row r="6" spans="2:17" ht="6" customHeight="1" thickBot="1">
      <c r="B6" s="334"/>
      <c r="C6" s="317"/>
      <c r="D6" s="319"/>
      <c r="E6" s="320"/>
      <c r="F6" s="320"/>
      <c r="G6" s="320"/>
      <c r="H6" s="320"/>
      <c r="I6" s="319"/>
      <c r="J6" s="319"/>
      <c r="K6" s="550"/>
      <c r="L6" s="319"/>
      <c r="M6" s="319"/>
      <c r="N6" s="319"/>
      <c r="O6" s="548"/>
    </row>
    <row r="7" spans="2:17" ht="21.75" customHeight="1" thickBot="1">
      <c r="B7" s="975" t="s">
        <v>169</v>
      </c>
      <c r="C7" s="976"/>
      <c r="D7" s="314"/>
      <c r="E7" s="321"/>
      <c r="F7" s="376">
        <f>Zielvereinbarung!$G$7</f>
        <v>0</v>
      </c>
      <c r="G7" s="376">
        <f>'Bewertung durch Anwender'!N7</f>
        <v>0</v>
      </c>
      <c r="H7" s="311">
        <f>H10+H28+H42+H147+H176</f>
        <v>0</v>
      </c>
      <c r="I7" s="314"/>
      <c r="J7" s="314"/>
      <c r="K7" s="332"/>
      <c r="L7" s="314"/>
      <c r="M7" s="314"/>
      <c r="N7" s="314"/>
      <c r="O7" s="332"/>
    </row>
    <row r="8" spans="2:17" ht="7.5" customHeight="1" thickBot="1">
      <c r="B8" s="322"/>
      <c r="C8" s="323"/>
      <c r="D8" s="324"/>
      <c r="E8" s="313"/>
      <c r="F8" s="312"/>
      <c r="G8" s="312"/>
      <c r="H8" s="385" t="s">
        <v>246</v>
      </c>
      <c r="I8" s="324"/>
      <c r="J8" s="324"/>
      <c r="K8" s="387" t="s">
        <v>203</v>
      </c>
      <c r="L8" s="324"/>
      <c r="M8" s="324"/>
      <c r="N8" s="324"/>
      <c r="O8" s="387"/>
    </row>
    <row r="9" spans="2:17" ht="20.25" customHeight="1">
      <c r="B9" s="15"/>
      <c r="C9" s="16"/>
      <c r="D9" s="17"/>
      <c r="E9" s="19"/>
      <c r="F9" s="17"/>
      <c r="G9" s="17"/>
      <c r="H9" s="17"/>
      <c r="I9" s="17"/>
      <c r="J9" s="17"/>
      <c r="K9" s="21"/>
      <c r="L9" s="17"/>
      <c r="M9" s="17"/>
      <c r="N9" s="17"/>
      <c r="O9" s="21"/>
    </row>
    <row r="10" spans="2:17" ht="18.75" customHeight="1">
      <c r="B10" s="22" t="str">
        <f>'BNB-System'!B6</f>
        <v>Ökologische Qualität</v>
      </c>
      <c r="C10" s="23"/>
      <c r="D10" s="24"/>
      <c r="E10" s="543">
        <f>'BNB-System'!G6</f>
        <v>0.22500000000000001</v>
      </c>
      <c r="F10" s="543">
        <f>'Bewertung durch Anwender'!G10</f>
        <v>0</v>
      </c>
      <c r="G10" s="543">
        <f>'Bewertung durch Anwender'!N10</f>
        <v>0</v>
      </c>
      <c r="H10" s="668">
        <f>H13*(E13/100)+H14*(E14/100)+H15*(E15/100)+H16*(E16/100)+H17*(E17/100)+H18*(E18/100)+H19*(E19/100)+H21*(E21/100)+H25*(E25/100)+H26*(E26/100)</f>
        <v>0</v>
      </c>
      <c r="I10" s="24"/>
      <c r="J10" s="24"/>
      <c r="K10" s="27"/>
      <c r="L10" s="24">
        <f>'BNB-System'!H6</f>
        <v>1800</v>
      </c>
      <c r="M10" s="24"/>
      <c r="N10" s="24"/>
      <c r="O10" s="27"/>
    </row>
    <row r="11" spans="2:17" ht="8.25" customHeight="1" thickBot="1">
      <c r="B11" s="28"/>
      <c r="C11" s="29"/>
      <c r="D11" s="30"/>
      <c r="E11" s="32"/>
      <c r="F11" s="30"/>
      <c r="G11" s="24"/>
      <c r="H11" s="30"/>
      <c r="I11" s="30"/>
      <c r="J11" s="30"/>
      <c r="K11" s="27"/>
      <c r="L11" s="30">
        <f>'BNB-System'!H7</f>
        <v>0</v>
      </c>
      <c r="M11" s="30"/>
      <c r="N11" s="30"/>
      <c r="O11" s="27"/>
    </row>
    <row r="12" spans="2:17" ht="15.75" customHeight="1" thickBot="1">
      <c r="B12" s="34"/>
      <c r="C12" s="35" t="s">
        <v>163</v>
      </c>
      <c r="D12" s="36"/>
      <c r="E12" s="36"/>
      <c r="F12" s="400"/>
      <c r="G12" s="475"/>
      <c r="H12" s="36"/>
      <c r="I12" s="400"/>
      <c r="J12" s="400"/>
      <c r="K12" s="39"/>
      <c r="L12" s="400">
        <f>'BNB-System'!H8</f>
        <v>0</v>
      </c>
      <c r="M12" s="400"/>
      <c r="N12" s="400"/>
      <c r="O12" s="39"/>
    </row>
    <row r="13" spans="2:17" ht="15" customHeight="1" thickBot="1">
      <c r="B13" s="40" t="str">
        <f>'BNB-System'!B9</f>
        <v xml:space="preserve"> 1.1.1</v>
      </c>
      <c r="C13" s="41" t="str">
        <f>'BNB-System'!C9</f>
        <v>Treibhauspotenzial (GWP)</v>
      </c>
      <c r="D13" s="431">
        <f>'BNB-System'!D9</f>
        <v>100</v>
      </c>
      <c r="E13" s="551">
        <f>'BNB-System'!G9</f>
        <v>3.7499999999999999E-2</v>
      </c>
      <c r="F13" s="733">
        <f>'Bewertung durch Anwender'!G13</f>
        <v>0</v>
      </c>
      <c r="G13" s="480">
        <f>'Bewertung durch Anwender'!N13</f>
        <v>0</v>
      </c>
      <c r="H13" s="786"/>
      <c r="I13" s="383"/>
      <c r="J13" s="383"/>
      <c r="K13" s="44"/>
      <c r="L13" s="383">
        <f>'BNB-System'!H9</f>
        <v>300</v>
      </c>
      <c r="M13" s="557">
        <f>IF(ISNUMBER(G13*E13/100),G13*E13/100,0)</f>
        <v>0</v>
      </c>
      <c r="N13" s="557">
        <f t="shared" ref="N13:N19" si="0">IF(ISNUMBER(H13*E13/100),H13*E13/100,0)</f>
        <v>0</v>
      </c>
      <c r="O13" s="44"/>
      <c r="Q13" s="45"/>
    </row>
    <row r="14" spans="2:17" ht="15" thickBot="1">
      <c r="B14" s="46" t="str">
        <f>'BNB-System'!B10</f>
        <v xml:space="preserve"> 1.1.2</v>
      </c>
      <c r="C14" s="47" t="str">
        <f>'BNB-System'!C10</f>
        <v>Ozonschichtabbaupotenzial (ODP)</v>
      </c>
      <c r="D14" s="48">
        <f>'BNB-System'!D10</f>
        <v>100</v>
      </c>
      <c r="E14" s="402">
        <f>'BNB-System'!G10</f>
        <v>1.2499999999999999E-2</v>
      </c>
      <c r="F14" s="734">
        <f>'Bewertung durch Anwender'!G14</f>
        <v>0</v>
      </c>
      <c r="G14" s="346">
        <f>'Bewertung durch Anwender'!N14</f>
        <v>0</v>
      </c>
      <c r="H14" s="787"/>
      <c r="I14" s="327"/>
      <c r="J14" s="327"/>
      <c r="K14" s="44"/>
      <c r="L14" s="327">
        <f>'BNB-System'!H10</f>
        <v>100</v>
      </c>
      <c r="M14" s="558">
        <f t="shared" ref="M14:M19" si="1">IF(ISNUMBER(G14*E14/100),G14*E14/100,0)</f>
        <v>0</v>
      </c>
      <c r="N14" s="557">
        <f t="shared" si="0"/>
        <v>0</v>
      </c>
      <c r="O14" s="44"/>
      <c r="Q14" s="45"/>
    </row>
    <row r="15" spans="2:17" ht="15" customHeight="1" thickBot="1">
      <c r="B15" s="46" t="str">
        <f>'BNB-System'!B11</f>
        <v xml:space="preserve"> 1.1.3</v>
      </c>
      <c r="C15" s="47" t="str">
        <f>'BNB-System'!C11</f>
        <v>Ozonbildungspotenzial (POCP)</v>
      </c>
      <c r="D15" s="48">
        <f>'BNB-System'!D11</f>
        <v>100</v>
      </c>
      <c r="E15" s="402">
        <f>'BNB-System'!G11</f>
        <v>1.2499999999999999E-2</v>
      </c>
      <c r="F15" s="734">
        <f>'Bewertung durch Anwender'!G15</f>
        <v>0</v>
      </c>
      <c r="G15" s="345">
        <f>'Bewertung durch Anwender'!N15</f>
        <v>0</v>
      </c>
      <c r="H15" s="787"/>
      <c r="I15" s="327"/>
      <c r="J15" s="327"/>
      <c r="K15" s="44"/>
      <c r="L15" s="327">
        <f>'BNB-System'!H11</f>
        <v>100</v>
      </c>
      <c r="M15" s="558">
        <f t="shared" si="1"/>
        <v>0</v>
      </c>
      <c r="N15" s="557">
        <f t="shared" si="0"/>
        <v>0</v>
      </c>
      <c r="O15" s="44"/>
      <c r="Q15" s="45"/>
    </row>
    <row r="16" spans="2:17" ht="15" customHeight="1" thickBot="1">
      <c r="B16" s="46" t="str">
        <f>'BNB-System'!B12</f>
        <v xml:space="preserve"> 1.1.4</v>
      </c>
      <c r="C16" s="47" t="str">
        <f>'BNB-System'!C12</f>
        <v>Versauerungspotenzial (AP)</v>
      </c>
      <c r="D16" s="48">
        <f>'BNB-System'!D12</f>
        <v>100</v>
      </c>
      <c r="E16" s="402">
        <f>'BNB-System'!G12</f>
        <v>1.2499999999999999E-2</v>
      </c>
      <c r="F16" s="734">
        <f>'Bewertung durch Anwender'!G16</f>
        <v>0</v>
      </c>
      <c r="G16" s="347">
        <f>'Bewertung durch Anwender'!N16</f>
        <v>0</v>
      </c>
      <c r="H16" s="787"/>
      <c r="I16" s="327"/>
      <c r="J16" s="327"/>
      <c r="K16" s="44"/>
      <c r="L16" s="327">
        <f>'BNB-System'!H12</f>
        <v>100</v>
      </c>
      <c r="M16" s="558">
        <f t="shared" si="1"/>
        <v>0</v>
      </c>
      <c r="N16" s="557">
        <f t="shared" si="0"/>
        <v>0</v>
      </c>
      <c r="O16" s="44"/>
      <c r="Q16" s="45"/>
    </row>
    <row r="17" spans="2:17" ht="15" customHeight="1" thickBot="1">
      <c r="B17" s="46" t="str">
        <f>'BNB-System'!B13</f>
        <v xml:space="preserve"> 1.1.5</v>
      </c>
      <c r="C17" s="47" t="str">
        <f>'BNB-System'!C13</f>
        <v>Überdüngungspotenzial (EP)</v>
      </c>
      <c r="D17" s="48">
        <f>'BNB-System'!D13</f>
        <v>100</v>
      </c>
      <c r="E17" s="402">
        <f>'BNB-System'!G13</f>
        <v>1.2499999999999999E-2</v>
      </c>
      <c r="F17" s="734">
        <f>'Bewertung durch Anwender'!G17</f>
        <v>0</v>
      </c>
      <c r="G17" s="345">
        <f>'Bewertung durch Anwender'!N17</f>
        <v>0</v>
      </c>
      <c r="H17" s="787"/>
      <c r="I17" s="327"/>
      <c r="J17" s="327"/>
      <c r="K17" s="44"/>
      <c r="L17" s="327">
        <f>'BNB-System'!H13</f>
        <v>100</v>
      </c>
      <c r="M17" s="558">
        <f t="shared" si="1"/>
        <v>0</v>
      </c>
      <c r="N17" s="557">
        <f t="shared" si="0"/>
        <v>0</v>
      </c>
      <c r="O17" s="44"/>
      <c r="Q17" s="45"/>
    </row>
    <row r="18" spans="2:17" ht="15" customHeight="1" thickBot="1">
      <c r="B18" s="46" t="str">
        <f>'BNB-System'!B14</f>
        <v xml:space="preserve"> 1.1.6</v>
      </c>
      <c r="C18" s="47" t="str">
        <f>'BNB-System'!C14</f>
        <v>Risiken für die lokale Umwelt</v>
      </c>
      <c r="D18" s="48">
        <f>'BNB-System'!D14</f>
        <v>100</v>
      </c>
      <c r="E18" s="402">
        <f>'BNB-System'!G14</f>
        <v>3.7499999999999999E-2</v>
      </c>
      <c r="F18" s="734">
        <f>'Bewertung durch Anwender'!G18</f>
        <v>0</v>
      </c>
      <c r="G18" s="345">
        <f>'Bewertung durch Anwender'!N18</f>
        <v>0</v>
      </c>
      <c r="H18" s="787"/>
      <c r="I18" s="327"/>
      <c r="J18" s="327"/>
      <c r="K18" s="44"/>
      <c r="L18" s="327">
        <f>'BNB-System'!H14</f>
        <v>300</v>
      </c>
      <c r="M18" s="558">
        <f t="shared" si="1"/>
        <v>0</v>
      </c>
      <c r="N18" s="557">
        <f t="shared" si="0"/>
        <v>0</v>
      </c>
      <c r="O18" s="44"/>
      <c r="Q18" s="45"/>
    </row>
    <row r="19" spans="2:17" ht="15.75" customHeight="1" thickBot="1">
      <c r="B19" s="51" t="str">
        <f>'BNB-System'!B15</f>
        <v xml:space="preserve"> 1.1.7</v>
      </c>
      <c r="C19" s="52" t="str">
        <f>'BNB-System'!C15</f>
        <v>Nachhaltige Materialgewinnung / Biodiversität</v>
      </c>
      <c r="D19" s="59">
        <f>'BNB-System'!D15</f>
        <v>100</v>
      </c>
      <c r="E19" s="403">
        <f>'BNB-System'!G15</f>
        <v>1.2499999999999999E-2</v>
      </c>
      <c r="F19" s="735">
        <f>'Bewertung durch Anwender'!G19</f>
        <v>0</v>
      </c>
      <c r="G19" s="346">
        <f>'Bewertung durch Anwender'!N19</f>
        <v>0</v>
      </c>
      <c r="H19" s="787"/>
      <c r="I19" s="326"/>
      <c r="J19" s="326"/>
      <c r="K19" s="44"/>
      <c r="L19" s="326">
        <f>'BNB-System'!H15</f>
        <v>100</v>
      </c>
      <c r="M19" s="559">
        <f t="shared" si="1"/>
        <v>0</v>
      </c>
      <c r="N19" s="557">
        <f t="shared" si="0"/>
        <v>0</v>
      </c>
      <c r="O19" s="44"/>
      <c r="Q19" s="45"/>
    </row>
    <row r="20" spans="2:17" ht="15" thickBot="1">
      <c r="B20" s="34"/>
      <c r="C20" s="35" t="str">
        <f>'BNB-System'!C16</f>
        <v>Ressourceninanspruchnahme</v>
      </c>
      <c r="D20" s="55"/>
      <c r="E20" s="404"/>
      <c r="F20" s="736"/>
      <c r="G20" s="55"/>
      <c r="H20" s="55"/>
      <c r="I20" s="483"/>
      <c r="J20" s="483"/>
      <c r="K20" s="44"/>
      <c r="L20" s="483">
        <f>'BNB-System'!H16</f>
        <v>0</v>
      </c>
      <c r="M20" s="560"/>
      <c r="N20" s="560"/>
      <c r="O20" s="44"/>
      <c r="Q20" s="45"/>
    </row>
    <row r="21" spans="2:17" ht="15" customHeight="1" thickBot="1">
      <c r="B21" s="57" t="str">
        <f>'BNB-System'!B17</f>
        <v xml:space="preserve"> 1.2.1</v>
      </c>
      <c r="C21" s="360" t="str">
        <f>'BNB-System'!C17</f>
        <v>Primärenergiebedarf</v>
      </c>
      <c r="D21" s="328">
        <f>'BNB-System'!D17</f>
        <v>100</v>
      </c>
      <c r="E21" s="405">
        <f>'BNB-System'!G17</f>
        <v>3.7499999999999999E-2</v>
      </c>
      <c r="F21" s="737">
        <f>'Bewertung durch Anwender'!G21</f>
        <v>0</v>
      </c>
      <c r="G21" s="348">
        <f>'Bewertung durch Anwender'!N21</f>
        <v>0</v>
      </c>
      <c r="H21" s="788">
        <f>IF(SUM(H22:H24)&gt;100,100,SUM(H22:H24))</f>
        <v>0</v>
      </c>
      <c r="I21" s="484"/>
      <c r="J21" s="484"/>
      <c r="K21" s="44"/>
      <c r="L21" s="484">
        <f>'BNB-System'!H17</f>
        <v>300</v>
      </c>
      <c r="M21" s="561">
        <f>IF(ISNUMBER(G21*E21/100),G21*E21/100,0)</f>
        <v>0</v>
      </c>
      <c r="N21" s="557">
        <f>IF(ISNUMBER(H21*E21/100),H21*E21/100,0)</f>
        <v>0</v>
      </c>
      <c r="O21" s="44"/>
      <c r="Q21" s="45"/>
    </row>
    <row r="22" spans="2:17" ht="15" hidden="1" customHeight="1" outlineLevel="1">
      <c r="B22" s="442"/>
      <c r="C22" s="340" t="str">
        <f>'BNB-System'!C18</f>
        <v>Primärenergiebedarf nicht erneuerbar (PEne)</v>
      </c>
      <c r="D22" s="139">
        <f>'BNB-System'!D18</f>
        <v>60</v>
      </c>
      <c r="E22" s="406"/>
      <c r="F22" s="738">
        <f>'Bewertung durch Anwender'!G22</f>
        <v>0</v>
      </c>
      <c r="G22" s="377">
        <f>'Bewertung durch Anwender'!N22</f>
        <v>0</v>
      </c>
      <c r="H22" s="789"/>
      <c r="I22" s="485"/>
      <c r="J22" s="485"/>
      <c r="K22" s="44"/>
      <c r="L22" s="485">
        <f>'BNB-System'!H18</f>
        <v>0</v>
      </c>
      <c r="M22" s="562"/>
      <c r="N22" s="562"/>
      <c r="O22" s="44"/>
      <c r="Q22" s="45"/>
    </row>
    <row r="23" spans="2:17" ht="15" hidden="1" customHeight="1" outlineLevel="1">
      <c r="B23" s="442"/>
      <c r="C23" s="63" t="str">
        <f>'BNB-System'!C19</f>
        <v>Gesamtenergiebedarf</v>
      </c>
      <c r="D23" s="262">
        <f>'BNB-System'!D19</f>
        <v>40</v>
      </c>
      <c r="E23" s="406"/>
      <c r="F23" s="739">
        <f>'Bewertung durch Anwender'!G23</f>
        <v>0</v>
      </c>
      <c r="G23" s="757">
        <f>'Bewertung durch Anwender'!N23</f>
        <v>0</v>
      </c>
      <c r="H23" s="789"/>
      <c r="I23" s="329"/>
      <c r="J23" s="329"/>
      <c r="K23" s="44"/>
      <c r="L23" s="329">
        <f>'BNB-System'!H19</f>
        <v>0</v>
      </c>
      <c r="M23" s="563"/>
      <c r="N23" s="563"/>
      <c r="O23" s="44"/>
      <c r="Q23" s="45"/>
    </row>
    <row r="24" spans="2:17" ht="15" hidden="1" customHeight="1" outlineLevel="1" thickBot="1">
      <c r="B24" s="443"/>
      <c r="C24" s="137" t="str">
        <f>'BNB-System'!C20</f>
        <v>Anteil erneuerbarer Primärenergie</v>
      </c>
      <c r="D24" s="262">
        <f>'BNB-System'!D20</f>
        <v>20</v>
      </c>
      <c r="E24" s="407"/>
      <c r="F24" s="739">
        <f>'Bewertung durch Anwender'!G24</f>
        <v>0</v>
      </c>
      <c r="G24" s="757">
        <f>'Bewertung durch Anwender'!N24</f>
        <v>0</v>
      </c>
      <c r="H24" s="790"/>
      <c r="I24" s="329"/>
      <c r="J24" s="329"/>
      <c r="K24" s="44"/>
      <c r="L24" s="329">
        <f>'BNB-System'!H20</f>
        <v>0</v>
      </c>
      <c r="M24" s="563"/>
      <c r="N24" s="563"/>
      <c r="O24" s="44"/>
      <c r="Q24" s="45"/>
    </row>
    <row r="25" spans="2:17" ht="15" collapsed="1" thickBot="1">
      <c r="B25" s="46" t="str">
        <f>'BNB-System'!B21</f>
        <v xml:space="preserve"> 1.2.3</v>
      </c>
      <c r="C25" s="292" t="str">
        <f>'BNB-System'!C21</f>
        <v>Trinkwasserbedarf und Abwasseraufkommen</v>
      </c>
      <c r="D25" s="48">
        <f>'BNB-System'!D21</f>
        <v>100</v>
      </c>
      <c r="E25" s="402">
        <f>'BNB-System'!G21</f>
        <v>2.4999999999999998E-2</v>
      </c>
      <c r="F25" s="734">
        <f>'Bewertung durch Anwender'!G25</f>
        <v>0</v>
      </c>
      <c r="G25" s="345">
        <f>'Bewertung durch Anwender'!N25</f>
        <v>0</v>
      </c>
      <c r="H25" s="787"/>
      <c r="I25" s="327"/>
      <c r="J25" s="327"/>
      <c r="K25" s="44"/>
      <c r="L25" s="327">
        <f>'BNB-System'!H21</f>
        <v>200</v>
      </c>
      <c r="M25" s="558">
        <f>IF(ISNUMBER(G25*E25/100),G25*E25/100,0)</f>
        <v>0</v>
      </c>
      <c r="N25" s="557">
        <f>IF(ISNUMBER(H25*E25/100),H25*E25/100,0)</f>
        <v>0</v>
      </c>
      <c r="O25" s="44"/>
      <c r="Q25" s="45"/>
    </row>
    <row r="26" spans="2:17" ht="15" thickBot="1">
      <c r="B26" s="46" t="str">
        <f>'BNB-System'!B22</f>
        <v xml:space="preserve"> 1.2.4</v>
      </c>
      <c r="C26" s="344" t="str">
        <f>'BNB-System'!C22</f>
        <v>Flächeninanspruchnahme</v>
      </c>
      <c r="D26" s="59">
        <f>'BNB-System'!D22</f>
        <v>100</v>
      </c>
      <c r="E26" s="403">
        <f>'BNB-System'!G22</f>
        <v>2.4999999999999998E-2</v>
      </c>
      <c r="F26" s="735">
        <f>'Bewertung durch Anwender'!G26</f>
        <v>0</v>
      </c>
      <c r="G26" s="346">
        <f>'Bewertung durch Anwender'!N26</f>
        <v>0</v>
      </c>
      <c r="H26" s="787"/>
      <c r="I26" s="326"/>
      <c r="J26" s="326"/>
      <c r="K26" s="68"/>
      <c r="L26" s="326">
        <f>'BNB-System'!H22</f>
        <v>200</v>
      </c>
      <c r="M26" s="559">
        <f>IF(ISNUMBER(G26*E26/100),G26*E26/100,0)</f>
        <v>0</v>
      </c>
      <c r="N26" s="557">
        <f>IF(ISNUMBER(H26*E26/100),H26*E26/100,0)</f>
        <v>0</v>
      </c>
      <c r="O26" s="68"/>
      <c r="Q26" s="45"/>
    </row>
    <row r="27" spans="2:17" ht="6" customHeight="1">
      <c r="B27" s="69"/>
      <c r="C27" s="70"/>
      <c r="D27" s="71"/>
      <c r="E27" s="408"/>
      <c r="F27" s="740"/>
      <c r="G27" s="71"/>
      <c r="H27" s="71"/>
      <c r="I27" s="486"/>
      <c r="J27" s="486"/>
      <c r="K27" s="75"/>
      <c r="L27" s="486">
        <f>'BNB-System'!H23</f>
        <v>0</v>
      </c>
      <c r="M27" s="564"/>
      <c r="N27" s="564"/>
      <c r="O27" s="75"/>
      <c r="Q27" s="45"/>
    </row>
    <row r="28" spans="2:17" ht="15.75">
      <c r="B28" s="76" t="str">
        <f>'BNB-System'!B24</f>
        <v>Ökonomische Qualität</v>
      </c>
      <c r="C28" s="77"/>
      <c r="D28" s="78"/>
      <c r="E28" s="544">
        <f>'BNB-System'!G24</f>
        <v>0.22500000000000001</v>
      </c>
      <c r="F28" s="544">
        <f>'Bewertung durch Anwender'!G28</f>
        <v>0</v>
      </c>
      <c r="G28" s="544">
        <f>'Bewertung durch Anwender'!N28</f>
        <v>0</v>
      </c>
      <c r="H28" s="667">
        <f>H31*($E$31/100)+H33*($E$33/100)+H34*($E$34/100)</f>
        <v>0</v>
      </c>
      <c r="I28" s="487"/>
      <c r="J28" s="487"/>
      <c r="K28" s="80"/>
      <c r="L28" s="487">
        <f>'BNB-System'!H24</f>
        <v>600</v>
      </c>
      <c r="M28" s="565"/>
      <c r="N28" s="565"/>
      <c r="O28" s="80"/>
      <c r="Q28" s="45"/>
    </row>
    <row r="29" spans="2:17" ht="6" customHeight="1" thickBot="1">
      <c r="B29" s="81">
        <f>'BNB-System'!B25</f>
        <v>0</v>
      </c>
      <c r="C29" s="82"/>
      <c r="D29" s="83"/>
      <c r="E29" s="409"/>
      <c r="F29" s="741"/>
      <c r="G29" s="83"/>
      <c r="H29" s="83"/>
      <c r="I29" s="488"/>
      <c r="J29" s="488"/>
      <c r="K29" s="80"/>
      <c r="L29" s="488">
        <f>'BNB-System'!H25</f>
        <v>0</v>
      </c>
      <c r="M29" s="566"/>
      <c r="N29" s="566"/>
      <c r="O29" s="80"/>
      <c r="Q29" s="45"/>
    </row>
    <row r="30" spans="2:17" ht="15" thickBot="1">
      <c r="B30" s="87"/>
      <c r="C30" s="88" t="str">
        <f>'BNB-System'!C26</f>
        <v>Lebenszykluskosten</v>
      </c>
      <c r="D30" s="89"/>
      <c r="E30" s="410"/>
      <c r="F30" s="742"/>
      <c r="G30" s="89"/>
      <c r="H30" s="89"/>
      <c r="I30" s="489"/>
      <c r="J30" s="489"/>
      <c r="K30" s="92"/>
      <c r="L30" s="489">
        <f>'BNB-System'!H26</f>
        <v>0</v>
      </c>
      <c r="M30" s="567"/>
      <c r="N30" s="567"/>
      <c r="O30" s="92"/>
      <c r="Q30" s="45"/>
    </row>
    <row r="31" spans="2:17" ht="15" thickBot="1">
      <c r="B31" s="46" t="str">
        <f>'BNB-System'!B27</f>
        <v xml:space="preserve"> 2.1.1</v>
      </c>
      <c r="C31" s="344" t="str">
        <f>'BNB-System'!C27</f>
        <v>Gebäudebezogene Kosten im Lebenszyklus</v>
      </c>
      <c r="D31" s="306">
        <f>'BNB-System'!D27</f>
        <v>100</v>
      </c>
      <c r="E31" s="411">
        <f>'BNB-System'!G27</f>
        <v>0.1125</v>
      </c>
      <c r="F31" s="743">
        <f>'Bewertung durch Anwender'!G31</f>
        <v>0</v>
      </c>
      <c r="G31" s="347">
        <f>'Bewertung durch Anwender'!N31</f>
        <v>0</v>
      </c>
      <c r="H31" s="648"/>
      <c r="I31" s="490"/>
      <c r="J31" s="490"/>
      <c r="K31" s="93"/>
      <c r="L31" s="490">
        <f>'BNB-System'!H27</f>
        <v>300</v>
      </c>
      <c r="M31" s="568">
        <f>IF(ISNUMBER(G31*E31/100),G31*E31/100,0)</f>
        <v>0</v>
      </c>
      <c r="N31" s="557">
        <f>IF(ISNUMBER(H31*E31/100),H31*E31/100,0)</f>
        <v>0</v>
      </c>
      <c r="O31" s="93"/>
      <c r="Q31" s="45"/>
    </row>
    <row r="32" spans="2:17" ht="15" thickBot="1">
      <c r="B32" s="94"/>
      <c r="C32" s="95" t="str">
        <f>'BNB-System'!C28</f>
        <v>Wirtschaftlichkeit und Wertstabilität</v>
      </c>
      <c r="D32" s="89"/>
      <c r="E32" s="410"/>
      <c r="F32" s="742"/>
      <c r="G32" s="89"/>
      <c r="H32" s="89"/>
      <c r="I32" s="489"/>
      <c r="J32" s="489"/>
      <c r="K32" s="93"/>
      <c r="L32" s="489">
        <f>'BNB-System'!H28</f>
        <v>0</v>
      </c>
      <c r="M32" s="567"/>
      <c r="N32" s="567"/>
      <c r="O32" s="93"/>
      <c r="Q32" s="45"/>
    </row>
    <row r="33" spans="1:17" ht="15" thickBot="1">
      <c r="B33" s="46" t="str">
        <f>'BNB-System'!B29</f>
        <v xml:space="preserve"> 2.2.1</v>
      </c>
      <c r="C33" s="344" t="str">
        <f>'BNB-System'!C29</f>
        <v>Flächeneffizienz</v>
      </c>
      <c r="D33" s="306">
        <f>'BNB-System'!D29</f>
        <v>100</v>
      </c>
      <c r="E33" s="411">
        <f>'BNB-System'!G29</f>
        <v>3.7499999999999999E-2</v>
      </c>
      <c r="F33" s="743">
        <f>'Bewertung durch Anwender'!G33</f>
        <v>0</v>
      </c>
      <c r="G33" s="347">
        <f>'Bewertung durch Anwender'!N33</f>
        <v>0</v>
      </c>
      <c r="H33" s="786"/>
      <c r="I33" s="490"/>
      <c r="J33" s="490"/>
      <c r="K33" s="93"/>
      <c r="L33" s="490">
        <f>'BNB-System'!H29</f>
        <v>100</v>
      </c>
      <c r="M33" s="568">
        <f>IF(ISNUMBER(G33*E33/100),G33*E33/100,0)</f>
        <v>0</v>
      </c>
      <c r="N33" s="568">
        <v>0</v>
      </c>
      <c r="O33" s="93"/>
      <c r="Q33" s="45"/>
    </row>
    <row r="34" spans="1:17" ht="15" thickBot="1">
      <c r="B34" s="57" t="str">
        <f>'BNB-System'!B30</f>
        <v xml:space="preserve"> 2.2.2</v>
      </c>
      <c r="C34" s="153" t="str">
        <f>'BNB-System'!C30</f>
        <v>Anpassungsfähigkeit</v>
      </c>
      <c r="D34" s="202">
        <f>'BNB-System'!D30</f>
        <v>100</v>
      </c>
      <c r="E34" s="405">
        <f>'BNB-System'!G30</f>
        <v>7.4999999999999997E-2</v>
      </c>
      <c r="F34" s="744">
        <f>'Bewertung durch Anwender'!G34</f>
        <v>0</v>
      </c>
      <c r="G34" s="350">
        <f>'Bewertung durch Anwender'!N34</f>
        <v>0</v>
      </c>
      <c r="H34" s="792">
        <f>SUM(H35:H40)</f>
        <v>0</v>
      </c>
      <c r="I34" s="491"/>
      <c r="J34" s="491"/>
      <c r="K34" s="265"/>
      <c r="L34" s="491">
        <f>'BNB-System'!H30</f>
        <v>200</v>
      </c>
      <c r="M34" s="569">
        <f>IF(ISNUMBER(G34*E34/100),G34*E34/100,0)</f>
        <v>0</v>
      </c>
      <c r="N34" s="557">
        <f>IF(ISNUMBER(H34*E34/100),H34*E34/100,0)</f>
        <v>0</v>
      </c>
      <c r="O34" s="265"/>
      <c r="Q34" s="45"/>
    </row>
    <row r="35" spans="1:17" ht="15" hidden="1" customHeight="1" outlineLevel="1">
      <c r="B35" s="391"/>
      <c r="C35" s="63" t="str">
        <f>'BNB-System'!C31</f>
        <v>Lichte Raumhöhe</v>
      </c>
      <c r="D35" s="262">
        <f>'BNB-System'!D31</f>
        <v>15</v>
      </c>
      <c r="E35" s="406"/>
      <c r="F35" s="739">
        <f>'Bewertung durch Anwender'!G35</f>
        <v>0</v>
      </c>
      <c r="G35" s="757">
        <f>'Bewertung durch Anwender'!N35</f>
        <v>0</v>
      </c>
      <c r="H35" s="552"/>
      <c r="I35" s="329"/>
      <c r="J35" s="329"/>
      <c r="K35" s="265"/>
      <c r="L35" s="329">
        <f>'BNB-System'!H31</f>
        <v>0</v>
      </c>
      <c r="M35" s="563"/>
      <c r="N35" s="563"/>
      <c r="O35" s="265"/>
      <c r="Q35" s="45"/>
    </row>
    <row r="36" spans="1:17" ht="15" hidden="1" customHeight="1" outlineLevel="1">
      <c r="B36" s="391"/>
      <c r="C36" s="63" t="str">
        <f>'BNB-System'!C32</f>
        <v>Gebäudetiefe</v>
      </c>
      <c r="D36" s="262">
        <f>'BNB-System'!D32</f>
        <v>15</v>
      </c>
      <c r="E36" s="406"/>
      <c r="F36" s="739">
        <f>'Bewertung durch Anwender'!G36</f>
        <v>0</v>
      </c>
      <c r="G36" s="757">
        <f>'Bewertung durch Anwender'!N36</f>
        <v>0</v>
      </c>
      <c r="H36" s="552"/>
      <c r="I36" s="329"/>
      <c r="J36" s="329"/>
      <c r="K36" s="265"/>
      <c r="L36" s="329">
        <f>'BNB-System'!H32</f>
        <v>0</v>
      </c>
      <c r="M36" s="563"/>
      <c r="N36" s="563"/>
      <c r="O36" s="265"/>
      <c r="Q36" s="45"/>
    </row>
    <row r="37" spans="1:17" ht="15" hidden="1" customHeight="1" outlineLevel="1">
      <c r="B37" s="391"/>
      <c r="C37" s="63" t="str">
        <f>'BNB-System'!C33</f>
        <v>Vertikale Erschließung</v>
      </c>
      <c r="D37" s="64">
        <f>'BNB-System'!D33</f>
        <v>15</v>
      </c>
      <c r="E37" s="406"/>
      <c r="F37" s="739">
        <f>'Bewertung durch Anwender'!G37</f>
        <v>0</v>
      </c>
      <c r="G37" s="351">
        <f>'Bewertung durch Anwender'!N37</f>
        <v>0</v>
      </c>
      <c r="H37" s="552"/>
      <c r="I37" s="329"/>
      <c r="J37" s="329"/>
      <c r="K37" s="265"/>
      <c r="L37" s="329">
        <f>'BNB-System'!H33</f>
        <v>0</v>
      </c>
      <c r="M37" s="563"/>
      <c r="N37" s="563"/>
      <c r="O37" s="265"/>
      <c r="Q37" s="45"/>
    </row>
    <row r="38" spans="1:17" ht="15" hidden="1" customHeight="1" outlineLevel="1">
      <c r="B38" s="391"/>
      <c r="C38" s="63" t="str">
        <f>'BNB-System'!C34</f>
        <v>Grundrisse</v>
      </c>
      <c r="D38" s="262">
        <f>'BNB-System'!D34</f>
        <v>25</v>
      </c>
      <c r="E38" s="406"/>
      <c r="F38" s="739">
        <f>'Bewertung durch Anwender'!G38</f>
        <v>0</v>
      </c>
      <c r="G38" s="757">
        <f>'Bewertung durch Anwender'!N38</f>
        <v>0</v>
      </c>
      <c r="H38" s="552"/>
      <c r="I38" s="329"/>
      <c r="J38" s="329"/>
      <c r="K38" s="265"/>
      <c r="L38" s="329">
        <f>'BNB-System'!H34</f>
        <v>0</v>
      </c>
      <c r="M38" s="563"/>
      <c r="N38" s="563"/>
      <c r="O38" s="265"/>
      <c r="Q38" s="45"/>
    </row>
    <row r="39" spans="1:17" ht="15" hidden="1" customHeight="1" outlineLevel="1">
      <c r="B39" s="391"/>
      <c r="C39" s="340" t="str">
        <f>'BNB-System'!C35</f>
        <v>Konstruktion</v>
      </c>
      <c r="D39" s="64">
        <f>'BNB-System'!D35</f>
        <v>20</v>
      </c>
      <c r="E39" s="406"/>
      <c r="F39" s="739">
        <f>'Bewertung durch Anwender'!G39</f>
        <v>0</v>
      </c>
      <c r="G39" s="351">
        <f>'Bewertung durch Anwender'!N39</f>
        <v>0</v>
      </c>
      <c r="H39" s="552"/>
      <c r="I39" s="329"/>
      <c r="J39" s="329"/>
      <c r="K39" s="265"/>
      <c r="L39" s="329">
        <f>'BNB-System'!H35</f>
        <v>0</v>
      </c>
      <c r="M39" s="563"/>
      <c r="N39" s="563"/>
      <c r="O39" s="265"/>
      <c r="Q39" s="45"/>
    </row>
    <row r="40" spans="1:17" ht="15" hidden="1" outlineLevel="1" thickBot="1">
      <c r="B40" s="391"/>
      <c r="C40" s="63" t="str">
        <f>'BNB-System'!C36</f>
        <v>Technische Ausstattung</v>
      </c>
      <c r="D40" s="262">
        <f>'BNB-System'!D36</f>
        <v>10</v>
      </c>
      <c r="E40" s="406"/>
      <c r="F40" s="739">
        <f>'Bewertung durch Anwender'!G40</f>
        <v>0</v>
      </c>
      <c r="G40" s="757">
        <f>'Bewertung durch Anwender'!N40</f>
        <v>0</v>
      </c>
      <c r="H40" s="554"/>
      <c r="I40" s="329"/>
      <c r="J40" s="329"/>
      <c r="K40" s="265"/>
      <c r="L40" s="329">
        <f>'BNB-System'!H36</f>
        <v>0</v>
      </c>
      <c r="M40" s="563"/>
      <c r="N40" s="563"/>
      <c r="O40" s="265"/>
      <c r="Q40" s="45"/>
    </row>
    <row r="41" spans="1:17" ht="12.75" customHeight="1" collapsed="1">
      <c r="B41" s="98"/>
      <c r="C41" s="99"/>
      <c r="D41" s="100"/>
      <c r="E41" s="412"/>
      <c r="F41" s="673"/>
      <c r="G41" s="100"/>
      <c r="H41" s="100"/>
      <c r="I41" s="492"/>
      <c r="J41" s="492"/>
      <c r="K41" s="103"/>
      <c r="L41" s="492">
        <f>'BNB-System'!H37</f>
        <v>0</v>
      </c>
      <c r="M41" s="570"/>
      <c r="N41" s="570"/>
      <c r="O41" s="103"/>
      <c r="Q41" s="45"/>
    </row>
    <row r="42" spans="1:17" ht="15.75">
      <c r="B42" s="104" t="str">
        <f>'BNB-System'!B38</f>
        <v>Soziokulturelle und funktionale Qualität</v>
      </c>
      <c r="C42" s="105"/>
      <c r="D42" s="106"/>
      <c r="E42" s="545">
        <f>'BNB-System'!G38</f>
        <v>0.22500000000000001</v>
      </c>
      <c r="F42" s="545">
        <f>'Bewertung durch Anwender'!G42</f>
        <v>0</v>
      </c>
      <c r="G42" s="545">
        <f>'Bewertung durch Anwender'!N42</f>
        <v>0</v>
      </c>
      <c r="H42" s="545">
        <f>H45*($E$45/100)+H56*($E$56/100)+H59*($E$59/100)+H67*($E$67/100)+H75*($E$75/100)+H84*($E$84/100)+H98*($E$98/100)+H106*($E$106/100)+H107*($E$107/100)+H113*($E$113/100)+H133*($E$133/100)+H141*($E$141/100)</f>
        <v>0</v>
      </c>
      <c r="I42" s="493"/>
      <c r="J42" s="493"/>
      <c r="K42" s="110"/>
      <c r="L42" s="493">
        <f>'BNB-System'!H38</f>
        <v>2300</v>
      </c>
      <c r="M42" s="571"/>
      <c r="N42" s="571"/>
      <c r="O42" s="110"/>
      <c r="Q42" s="45"/>
    </row>
    <row r="43" spans="1:17" ht="6" customHeight="1" thickBot="1">
      <c r="B43" s="111"/>
      <c r="C43" s="112"/>
      <c r="D43" s="113"/>
      <c r="E43" s="413"/>
      <c r="F43" s="745"/>
      <c r="G43" s="113"/>
      <c r="H43" s="113"/>
      <c r="I43" s="494"/>
      <c r="J43" s="494"/>
      <c r="K43" s="110"/>
      <c r="L43" s="494">
        <f>'BNB-System'!H39</f>
        <v>0</v>
      </c>
      <c r="M43" s="572"/>
      <c r="N43" s="572"/>
      <c r="O43" s="110"/>
      <c r="Q43" s="45"/>
    </row>
    <row r="44" spans="1:17" ht="15" thickBot="1">
      <c r="B44" s="117"/>
      <c r="C44" s="118" t="str">
        <f>'BNB-System'!C40</f>
        <v>Gesundheit, Behaglichkeit und Nutzerzufriedenheit</v>
      </c>
      <c r="D44" s="119"/>
      <c r="E44" s="414"/>
      <c r="F44" s="746"/>
      <c r="G44" s="119"/>
      <c r="H44" s="119"/>
      <c r="I44" s="495"/>
      <c r="J44" s="495"/>
      <c r="K44" s="122"/>
      <c r="L44" s="495">
        <f>'BNB-System'!H40</f>
        <v>0</v>
      </c>
      <c r="M44" s="573"/>
      <c r="N44" s="573"/>
      <c r="O44" s="122"/>
      <c r="Q44" s="45"/>
    </row>
    <row r="45" spans="1:17" ht="15" customHeight="1" thickBot="1">
      <c r="A45" s="123"/>
      <c r="B45" s="57" t="str">
        <f>'BNB-System'!B41</f>
        <v xml:space="preserve"> 3.1.1</v>
      </c>
      <c r="C45" s="357" t="str">
        <f>'BNB-System'!C41</f>
        <v>Thermischer Komfort</v>
      </c>
      <c r="D45" s="328">
        <f>'BNB-System'!D41</f>
        <v>100</v>
      </c>
      <c r="E45" s="405">
        <f>'BNB-System'!G41</f>
        <v>2.9347826086956522E-2</v>
      </c>
      <c r="F45" s="737">
        <f>'Bewertung durch Anwender'!G45</f>
        <v>0</v>
      </c>
      <c r="G45" s="348">
        <f>'Bewertung durch Anwender'!N45</f>
        <v>0</v>
      </c>
      <c r="H45" s="801">
        <f>SUM(H47:H50,H52:H55)</f>
        <v>0</v>
      </c>
      <c r="I45" s="484"/>
      <c r="J45" s="484"/>
      <c r="K45" s="125"/>
      <c r="L45" s="484">
        <f>'BNB-System'!H41</f>
        <v>300</v>
      </c>
      <c r="M45" s="561">
        <f>IF(ISNUMBER(G45*E45/100),G45*E45/100,0)</f>
        <v>0</v>
      </c>
      <c r="N45" s="557">
        <f>IF(ISNUMBER(H45*E45/100),H45*E45/100,0)</f>
        <v>0</v>
      </c>
      <c r="O45" s="125"/>
      <c r="Q45" s="45"/>
    </row>
    <row r="46" spans="1:17" ht="15" hidden="1" customHeight="1" outlineLevel="1">
      <c r="A46" s="123"/>
      <c r="B46" s="391"/>
      <c r="C46" s="712" t="str">
        <f>'BNB-System'!C42</f>
        <v>Winter</v>
      </c>
      <c r="D46" s="713"/>
      <c r="E46" s="405"/>
      <c r="F46" s="738"/>
      <c r="G46" s="377"/>
      <c r="H46" s="793"/>
      <c r="I46" s="730"/>
      <c r="J46" s="730"/>
      <c r="K46" s="125"/>
      <c r="L46" s="730"/>
      <c r="M46" s="731"/>
      <c r="N46" s="732"/>
      <c r="O46" s="125"/>
      <c r="Q46" s="45"/>
    </row>
    <row r="47" spans="1:17" ht="15" hidden="1" customHeight="1" outlineLevel="1">
      <c r="A47" s="123"/>
      <c r="B47" s="391"/>
      <c r="C47" s="63" t="str">
        <f>'BNB-System'!C43</f>
        <v>Operative Temperatur</v>
      </c>
      <c r="D47" s="139">
        <f>'BNB-System'!D43</f>
        <v>10</v>
      </c>
      <c r="E47" s="405"/>
      <c r="F47" s="738">
        <f>'Bewertung durch Anwender'!G47</f>
        <v>0</v>
      </c>
      <c r="G47" s="377">
        <f>'Bewertung durch Anwender'!N47</f>
        <v>0</v>
      </c>
      <c r="H47" s="552"/>
      <c r="I47" s="730"/>
      <c r="J47" s="730"/>
      <c r="K47" s="125"/>
      <c r="L47" s="730"/>
      <c r="M47" s="731"/>
      <c r="N47" s="732"/>
      <c r="O47" s="125"/>
      <c r="Q47" s="45"/>
    </row>
    <row r="48" spans="1:17" ht="15" hidden="1" customHeight="1" outlineLevel="1">
      <c r="A48" s="123"/>
      <c r="B48" s="391"/>
      <c r="C48" s="63" t="str">
        <f>'BNB-System'!C44</f>
        <v xml:space="preserve"> Zugluft</v>
      </c>
      <c r="D48" s="139">
        <f>'BNB-System'!D44</f>
        <v>10</v>
      </c>
      <c r="E48" s="405"/>
      <c r="F48" s="738">
        <f>'Bewertung durch Anwender'!G48</f>
        <v>0</v>
      </c>
      <c r="G48" s="377">
        <f>'Bewertung durch Anwender'!N48</f>
        <v>0</v>
      </c>
      <c r="H48" s="552"/>
      <c r="I48" s="730"/>
      <c r="J48" s="730"/>
      <c r="K48" s="125"/>
      <c r="L48" s="730"/>
      <c r="M48" s="731"/>
      <c r="N48" s="732"/>
      <c r="O48" s="125"/>
      <c r="Q48" s="45"/>
    </row>
    <row r="49" spans="1:17" ht="15" hidden="1" customHeight="1" outlineLevel="1">
      <c r="A49" s="123"/>
      <c r="B49" s="391"/>
      <c r="C49" s="63" t="str">
        <f>'BNB-System'!C45</f>
        <v>Stahlungstemperaturasymmetrie und Fußbodentemperatur</v>
      </c>
      <c r="D49" s="139">
        <f>'BNB-System'!D45</f>
        <v>10</v>
      </c>
      <c r="E49" s="405"/>
      <c r="F49" s="738">
        <f>'Bewertung durch Anwender'!G49</f>
        <v>0</v>
      </c>
      <c r="G49" s="377">
        <f>'Bewertung durch Anwender'!N49</f>
        <v>0</v>
      </c>
      <c r="H49" s="552"/>
      <c r="I49" s="730"/>
      <c r="J49" s="730"/>
      <c r="K49" s="125"/>
      <c r="L49" s="730"/>
      <c r="M49" s="731"/>
      <c r="N49" s="732"/>
      <c r="O49" s="125"/>
      <c r="Q49" s="45"/>
    </row>
    <row r="50" spans="1:17" ht="15" hidden="1" customHeight="1" outlineLevel="1">
      <c r="A50" s="123"/>
      <c r="B50" s="391"/>
      <c r="C50" s="63" t="str">
        <f>'BNB-System'!C46</f>
        <v>Luftfeuchte</v>
      </c>
      <c r="D50" s="139">
        <f>'BNB-System'!D46</f>
        <v>10</v>
      </c>
      <c r="E50" s="405"/>
      <c r="F50" s="738">
        <f>'Bewertung durch Anwender'!G50</f>
        <v>0</v>
      </c>
      <c r="G50" s="377">
        <f>'Bewertung durch Anwender'!N50</f>
        <v>0</v>
      </c>
      <c r="H50" s="552"/>
      <c r="I50" s="730"/>
      <c r="J50" s="730"/>
      <c r="K50" s="125"/>
      <c r="L50" s="730"/>
      <c r="M50" s="731"/>
      <c r="N50" s="732"/>
      <c r="O50" s="125"/>
      <c r="Q50" s="45"/>
    </row>
    <row r="51" spans="1:17" ht="15" hidden="1" customHeight="1" outlineLevel="1">
      <c r="A51" s="123"/>
      <c r="B51" s="391"/>
      <c r="C51" s="712" t="str">
        <f>'BNB-System'!C47</f>
        <v>Sommer</v>
      </c>
      <c r="D51" s="139"/>
      <c r="E51" s="405"/>
      <c r="F51" s="738" t="str">
        <f>'Bewertung durch Anwender'!G51</f>
        <v/>
      </c>
      <c r="G51" s="377"/>
      <c r="H51" s="552"/>
      <c r="I51" s="730"/>
      <c r="J51" s="730"/>
      <c r="K51" s="125"/>
      <c r="L51" s="730"/>
      <c r="M51" s="731"/>
      <c r="N51" s="732"/>
      <c r="O51" s="125"/>
      <c r="Q51" s="45"/>
    </row>
    <row r="52" spans="1:17" ht="15" hidden="1" customHeight="1" outlineLevel="1">
      <c r="A52" s="123"/>
      <c r="B52" s="391"/>
      <c r="C52" s="63" t="str">
        <f>'BNB-System'!C48</f>
        <v>Operative Temperatur</v>
      </c>
      <c r="D52" s="139">
        <f>'BNB-System'!D48</f>
        <v>30</v>
      </c>
      <c r="E52" s="405"/>
      <c r="F52" s="738">
        <f>'Bewertung durch Anwender'!G52</f>
        <v>0</v>
      </c>
      <c r="G52" s="377">
        <f>'Bewertung durch Anwender'!N52</f>
        <v>0</v>
      </c>
      <c r="H52" s="552"/>
      <c r="I52" s="730"/>
      <c r="J52" s="730"/>
      <c r="K52" s="125"/>
      <c r="L52" s="730"/>
      <c r="M52" s="731"/>
      <c r="N52" s="732"/>
      <c r="O52" s="125"/>
      <c r="Q52" s="45"/>
    </row>
    <row r="53" spans="1:17" ht="15" hidden="1" customHeight="1" outlineLevel="1">
      <c r="A53" s="123"/>
      <c r="B53" s="391"/>
      <c r="C53" s="63" t="str">
        <f>'BNB-System'!C49</f>
        <v xml:space="preserve"> Zugluft</v>
      </c>
      <c r="D53" s="139">
        <f>'BNB-System'!D49</f>
        <v>10</v>
      </c>
      <c r="E53" s="405"/>
      <c r="F53" s="738">
        <f>'Bewertung durch Anwender'!G53</f>
        <v>0</v>
      </c>
      <c r="G53" s="377">
        <f>'Bewertung durch Anwender'!N53</f>
        <v>0</v>
      </c>
      <c r="H53" s="552"/>
      <c r="I53" s="730"/>
      <c r="J53" s="730"/>
      <c r="K53" s="125"/>
      <c r="L53" s="730"/>
      <c r="M53" s="731"/>
      <c r="N53" s="732"/>
      <c r="O53" s="125"/>
      <c r="Q53" s="45"/>
    </row>
    <row r="54" spans="1:17" ht="15" hidden="1" customHeight="1" outlineLevel="1">
      <c r="A54" s="123"/>
      <c r="B54" s="391"/>
      <c r="C54" s="63" t="str">
        <f>'BNB-System'!C50</f>
        <v>Stahlungstemperaturasymmetrie und Fußbodentemperatur</v>
      </c>
      <c r="D54" s="262">
        <f>'BNB-System'!D50</f>
        <v>10</v>
      </c>
      <c r="E54" s="415"/>
      <c r="F54" s="739">
        <f>'Bewertung durch Anwender'!G54</f>
        <v>0</v>
      </c>
      <c r="G54" s="757">
        <f>'Bewertung durch Anwender'!N54</f>
        <v>0</v>
      </c>
      <c r="H54" s="552"/>
      <c r="I54" s="329"/>
      <c r="J54" s="329"/>
      <c r="K54" s="125"/>
      <c r="L54" s="329">
        <f>'BNB-System'!H43</f>
        <v>0</v>
      </c>
      <c r="M54" s="563"/>
      <c r="N54" s="563"/>
      <c r="O54" s="125"/>
      <c r="Q54" s="45"/>
    </row>
    <row r="55" spans="1:17" ht="15" hidden="1" customHeight="1" outlineLevel="1" thickBot="1">
      <c r="A55" s="123"/>
      <c r="B55" s="391"/>
      <c r="C55" s="63" t="str">
        <f>'BNB-System'!C51</f>
        <v>Luftfeuchte</v>
      </c>
      <c r="D55" s="262">
        <f>'BNB-System'!D51</f>
        <v>10</v>
      </c>
      <c r="E55" s="415"/>
      <c r="F55" s="739">
        <f>'Bewertung durch Anwender'!G55</f>
        <v>0</v>
      </c>
      <c r="G55" s="757">
        <f>'Bewertung durch Anwender'!N55</f>
        <v>0</v>
      </c>
      <c r="H55" s="794"/>
      <c r="I55" s="329"/>
      <c r="J55" s="329"/>
      <c r="K55" s="125"/>
      <c r="L55" s="329" t="e">
        <f>'BNB-System'!#REF!</f>
        <v>#REF!</v>
      </c>
      <c r="M55" s="563"/>
      <c r="N55" s="563"/>
      <c r="O55" s="125"/>
      <c r="Q55" s="45"/>
    </row>
    <row r="56" spans="1:17" ht="15" collapsed="1" thickBot="1">
      <c r="A56" s="123"/>
      <c r="B56" s="57" t="str">
        <f>'BNB-System'!B52</f>
        <v xml:space="preserve"> 3.1.3</v>
      </c>
      <c r="C56" s="58" t="str">
        <f>'BNB-System'!C52</f>
        <v>Innenraumlufthygiene</v>
      </c>
      <c r="D56" s="202">
        <f>'BNB-System'!D52</f>
        <v>100</v>
      </c>
      <c r="E56" s="403">
        <f>'BNB-System'!G52</f>
        <v>2.9347826086956522E-2</v>
      </c>
      <c r="F56" s="744">
        <f>'Bewertung durch Anwender'!G56</f>
        <v>0</v>
      </c>
      <c r="G56" s="350">
        <f>'Bewertung durch Anwender'!N56</f>
        <v>0</v>
      </c>
      <c r="H56" s="553">
        <f>SUM(H57:H58)</f>
        <v>0</v>
      </c>
      <c r="I56" s="491"/>
      <c r="J56" s="491"/>
      <c r="K56" s="125"/>
      <c r="L56" s="491">
        <f>'BNB-System'!H52</f>
        <v>300</v>
      </c>
      <c r="M56" s="569">
        <f>IF(ISNUMBER(G56*E56/100),G56*E56/100,0)</f>
        <v>0</v>
      </c>
      <c r="N56" s="557">
        <f>IF(ISNUMBER(H56*E56/100),H56*E56/100,0)</f>
        <v>0</v>
      </c>
      <c r="O56" s="125"/>
      <c r="Q56" s="45"/>
    </row>
    <row r="57" spans="1:17" ht="15" hidden="1" customHeight="1" outlineLevel="1">
      <c r="A57" s="123"/>
      <c r="B57" s="130"/>
      <c r="C57" s="63" t="str">
        <f>'BNB-System'!C53</f>
        <v>Flüchtige organische Stoffe (VOC) und Formaldehyd</v>
      </c>
      <c r="D57" s="262">
        <f>'BNB-System'!D53</f>
        <v>50</v>
      </c>
      <c r="E57" s="415"/>
      <c r="F57" s="739">
        <f>'Bewertung durch Anwender'!G57</f>
        <v>0</v>
      </c>
      <c r="G57" s="757">
        <f>'Bewertung durch Anwender'!N57</f>
        <v>0</v>
      </c>
      <c r="H57" s="789"/>
      <c r="I57" s="329"/>
      <c r="J57" s="329"/>
      <c r="K57" s="125"/>
      <c r="L57" s="329">
        <f>'BNB-System'!H53</f>
        <v>0</v>
      </c>
      <c r="M57" s="563"/>
      <c r="N57" s="563"/>
      <c r="O57" s="125"/>
      <c r="Q57" s="45"/>
    </row>
    <row r="58" spans="1:17" ht="15" hidden="1" customHeight="1" outlineLevel="1" thickBot="1">
      <c r="A58" s="123"/>
      <c r="B58" s="133"/>
      <c r="C58" s="66" t="str">
        <f>'BNB-System'!C54</f>
        <v>Außenluftvolumenstrom</v>
      </c>
      <c r="D58" s="263">
        <f>'BNB-System'!D54</f>
        <v>50</v>
      </c>
      <c r="E58" s="416"/>
      <c r="F58" s="747">
        <f>'Bewertung durch Anwender'!G58</f>
        <v>0</v>
      </c>
      <c r="G58" s="758">
        <f>'Bewertung durch Anwender'!N58</f>
        <v>0</v>
      </c>
      <c r="H58" s="790"/>
      <c r="I58" s="358"/>
      <c r="J58" s="358"/>
      <c r="K58" s="125"/>
      <c r="L58" s="358">
        <f>'BNB-System'!H54</f>
        <v>0</v>
      </c>
      <c r="M58" s="574"/>
      <c r="N58" s="574"/>
      <c r="O58" s="125"/>
      <c r="Q58" s="45"/>
    </row>
    <row r="59" spans="1:17" ht="15" customHeight="1" collapsed="1" thickBot="1">
      <c r="A59" s="123"/>
      <c r="B59" s="57" t="str">
        <f>'BNB-System'!B55</f>
        <v xml:space="preserve"> 3.1.4</v>
      </c>
      <c r="C59" s="58" t="str">
        <f>'BNB-System'!C55</f>
        <v>Akustischer Komfort</v>
      </c>
      <c r="D59" s="202">
        <f>'BNB-System'!D55</f>
        <v>100</v>
      </c>
      <c r="E59" s="444">
        <f>'BNB-System'!G55</f>
        <v>9.7826086956521747E-3</v>
      </c>
      <c r="F59" s="744">
        <f>'Bewertung durch Anwender'!G59</f>
        <v>0</v>
      </c>
      <c r="G59" s="350">
        <f>'Bewertung durch Anwender'!N59</f>
        <v>0</v>
      </c>
      <c r="H59" s="806">
        <f>(IF(IF((ISNUMBER(ROUND(H61/(H61+H63+H65)*H60+H63/(H61+H63+H65)*H62+H65/(H61+H63+H65)*H64,1))),ROUND(H61/(H61+H63+H65)*H60+H63/(H61+H63+H65)*H62+H65/(H61+H63+H65)*H64,1),0)&gt;100,100,IF(ISNUMBER(ROUND(H61/(H61+H63+H65)*H60+H63/(H61+H63+H65)*H62+H65/(H61+H63+H65)*H64,1)),ROUND(H61/(H61+H63+H65)*H60+H63/(H61+H63+H65)*H62+H65/(H61+H63+H65)*H64,1),0)))-H66</f>
        <v>0</v>
      </c>
      <c r="I59" s="491"/>
      <c r="J59" s="491"/>
      <c r="K59" s="125"/>
      <c r="L59" s="491">
        <f>'BNB-System'!H55</f>
        <v>100</v>
      </c>
      <c r="M59" s="569">
        <f>IF(ISNUMBER(G59*E59/100),G59*E59/100,0)</f>
        <v>0</v>
      </c>
      <c r="N59" s="557">
        <f>IF(ISNUMBER(H59*E59/100),H59*E59/100,0)</f>
        <v>0</v>
      </c>
      <c r="O59" s="125"/>
      <c r="Q59" s="45"/>
    </row>
    <row r="60" spans="1:17" ht="15" hidden="1" customHeight="1" outlineLevel="1">
      <c r="A60" s="123"/>
      <c r="B60" s="130"/>
      <c r="C60" s="137" t="str">
        <f>'BNB-System'!C56</f>
        <v>Einzel- und Mehrpersonenbüros bis 100 m²</v>
      </c>
      <c r="D60" s="263">
        <f>'BNB-System'!D56</f>
        <v>100</v>
      </c>
      <c r="E60" s="415"/>
      <c r="F60" s="747">
        <f>'Bewertung durch Anwender'!G60</f>
        <v>0</v>
      </c>
      <c r="G60" s="758">
        <f>'Bewertung durch Anwender'!N60</f>
        <v>0</v>
      </c>
      <c r="H60" s="795"/>
      <c r="I60" s="329"/>
      <c r="J60" s="329"/>
      <c r="K60" s="125"/>
      <c r="L60" s="329">
        <f>'BNB-System'!H56</f>
        <v>0</v>
      </c>
      <c r="M60" s="563"/>
      <c r="N60" s="563"/>
      <c r="O60" s="125"/>
      <c r="Q60" s="45"/>
    </row>
    <row r="61" spans="1:17" ht="15" hidden="1" customHeight="1" outlineLevel="1">
      <c r="A61" s="123"/>
      <c r="B61" s="130"/>
      <c r="C61" s="138" t="str">
        <f>'BNB-System'!C57</f>
        <v xml:space="preserve">NF Einzel- und Mehrpersonenbüros bis 100 m² </v>
      </c>
      <c r="D61" s="139">
        <f>'BNB-System'!D57</f>
        <v>0</v>
      </c>
      <c r="E61" s="406"/>
      <c r="F61" s="738"/>
      <c r="G61" s="377"/>
      <c r="H61" s="796"/>
      <c r="I61" s="329"/>
      <c r="J61" s="329"/>
      <c r="K61" s="125"/>
      <c r="L61" s="329">
        <f>'BNB-System'!H57</f>
        <v>0</v>
      </c>
      <c r="M61" s="563"/>
      <c r="N61" s="563"/>
      <c r="O61" s="125"/>
      <c r="Q61" s="45"/>
    </row>
    <row r="62" spans="1:17" ht="15" hidden="1" customHeight="1" outlineLevel="1">
      <c r="A62" s="123"/>
      <c r="B62" s="130"/>
      <c r="C62" s="137" t="str">
        <f>'BNB-System'!C58</f>
        <v>Mehrpersonenbüros über 100 m²</v>
      </c>
      <c r="D62" s="263">
        <f>'BNB-System'!D58</f>
        <v>100</v>
      </c>
      <c r="E62" s="415"/>
      <c r="F62" s="747">
        <f>'Bewertung durch Anwender'!G62</f>
        <v>0</v>
      </c>
      <c r="G62" s="758">
        <f>'Bewertung durch Anwender'!N62</f>
        <v>0</v>
      </c>
      <c r="H62" s="795"/>
      <c r="I62" s="329"/>
      <c r="J62" s="329"/>
      <c r="K62" s="125"/>
      <c r="L62" s="329">
        <f>'BNB-System'!H58</f>
        <v>0</v>
      </c>
      <c r="M62" s="563"/>
      <c r="N62" s="563"/>
      <c r="O62" s="125"/>
      <c r="Q62" s="45"/>
    </row>
    <row r="63" spans="1:17" ht="15" hidden="1" customHeight="1" outlineLevel="1">
      <c r="A63" s="123"/>
      <c r="B63" s="130"/>
      <c r="C63" s="138" t="str">
        <f>'BNB-System'!C59</f>
        <v>NF Mehrpersonenbüros über 100m²</v>
      </c>
      <c r="D63" s="139">
        <f>'BNB-System'!D59</f>
        <v>0</v>
      </c>
      <c r="E63" s="406"/>
      <c r="F63" s="738"/>
      <c r="G63" s="377"/>
      <c r="H63" s="796"/>
      <c r="I63" s="329"/>
      <c r="J63" s="329"/>
      <c r="K63" s="125"/>
      <c r="L63" s="329">
        <f>'BNB-System'!H59</f>
        <v>0</v>
      </c>
      <c r="M63" s="563"/>
      <c r="N63" s="563"/>
      <c r="O63" s="125"/>
      <c r="Q63" s="45"/>
    </row>
    <row r="64" spans="1:17" ht="16.5" hidden="1" customHeight="1" outlineLevel="1">
      <c r="A64" s="123"/>
      <c r="B64" s="130"/>
      <c r="C64" s="137" t="str">
        <f>'BNB-System'!C60</f>
        <v>Weitere Räume über geringere (Gesprächs-)Entfernung (außer Büros)</v>
      </c>
      <c r="D64" s="263">
        <f>'BNB-System'!D60</f>
        <v>100</v>
      </c>
      <c r="E64" s="415"/>
      <c r="F64" s="747">
        <f>'Bewertung durch Anwender'!G64</f>
        <v>0</v>
      </c>
      <c r="G64" s="758">
        <f>'Bewertung durch Anwender'!N64</f>
        <v>0</v>
      </c>
      <c r="H64" s="795"/>
      <c r="I64" s="329"/>
      <c r="J64" s="329"/>
      <c r="K64" s="125"/>
      <c r="L64" s="329">
        <f>'BNB-System'!H60</f>
        <v>0</v>
      </c>
      <c r="M64" s="563"/>
      <c r="N64" s="563"/>
      <c r="O64" s="125"/>
      <c r="Q64" s="45"/>
    </row>
    <row r="65" spans="1:17" ht="17.25" hidden="1" customHeight="1" outlineLevel="1">
      <c r="A65" s="123"/>
      <c r="B65" s="130"/>
      <c r="C65" s="771" t="str">
        <f>'BNB-System'!C61</f>
        <v>NF weiterer Räume</v>
      </c>
      <c r="D65" s="139">
        <f>'BNB-System'!D61</f>
        <v>0</v>
      </c>
      <c r="E65" s="406"/>
      <c r="F65" s="738"/>
      <c r="G65" s="377"/>
      <c r="H65" s="796"/>
      <c r="I65" s="329"/>
      <c r="J65" s="329"/>
      <c r="K65" s="125"/>
      <c r="L65" s="329">
        <f>'BNB-System'!H61</f>
        <v>0</v>
      </c>
      <c r="M65" s="563"/>
      <c r="N65" s="563"/>
      <c r="O65" s="125"/>
      <c r="Q65" s="45"/>
    </row>
    <row r="66" spans="1:17" ht="15" hidden="1" customHeight="1" outlineLevel="1" thickBot="1">
      <c r="A66" s="123"/>
      <c r="B66" s="133"/>
      <c r="C66" s="393" t="str">
        <f>'BNB-System'!C62</f>
        <v>Punktabzug</v>
      </c>
      <c r="D66" s="262">
        <f>'BNB-System'!D62</f>
        <v>0</v>
      </c>
      <c r="E66" s="407"/>
      <c r="F66" s="739">
        <f>'Bewertung durch Anwender'!G66</f>
        <v>0</v>
      </c>
      <c r="G66" s="757">
        <f>'Bewertung durch Anwender'!N66</f>
        <v>0</v>
      </c>
      <c r="H66" s="790"/>
      <c r="I66" s="329"/>
      <c r="J66" s="329"/>
      <c r="K66" s="125"/>
      <c r="L66" s="329">
        <f>'BNB-System'!H62</f>
        <v>0</v>
      </c>
      <c r="M66" s="563"/>
      <c r="N66" s="563"/>
      <c r="O66" s="125"/>
      <c r="Q66" s="45"/>
    </row>
    <row r="67" spans="1:17" ht="15" customHeight="1" collapsed="1" thickBot="1">
      <c r="A67" s="123"/>
      <c r="B67" s="57" t="str">
        <f>'BNB-System'!B63</f>
        <v xml:space="preserve"> 3.1.5</v>
      </c>
      <c r="C67" s="58" t="str">
        <f>'BNB-System'!C63</f>
        <v>Visueller Komfort</v>
      </c>
      <c r="D67" s="202">
        <f>'BNB-System'!D63</f>
        <v>100</v>
      </c>
      <c r="E67" s="403">
        <f>'BNB-System'!G63</f>
        <v>2.9347826086956522E-2</v>
      </c>
      <c r="F67" s="744">
        <f>'Bewertung durch Anwender'!G67</f>
        <v>0</v>
      </c>
      <c r="G67" s="350">
        <f>'Bewertung durch Anwender'!N67</f>
        <v>0</v>
      </c>
      <c r="H67" s="792">
        <f>SUM(H68:H74)</f>
        <v>0</v>
      </c>
      <c r="I67" s="491"/>
      <c r="J67" s="491"/>
      <c r="K67" s="125"/>
      <c r="L67" s="491">
        <f>'BNB-System'!H63</f>
        <v>300</v>
      </c>
      <c r="M67" s="569">
        <f>IF(ISNUMBER(G67*E67/100),G67*E67/100,0)</f>
        <v>0</v>
      </c>
      <c r="N67" s="557">
        <f>IF(ISNUMBER(#REF!*E67/100),#REF!*E67/100,0)</f>
        <v>0</v>
      </c>
      <c r="O67" s="125"/>
      <c r="Q67" s="45"/>
    </row>
    <row r="68" spans="1:17" ht="15" hidden="1" customHeight="1" outlineLevel="1">
      <c r="A68" s="123"/>
      <c r="B68" s="391"/>
      <c r="C68" s="63" t="str">
        <f>'BNB-System'!C64</f>
        <v>Tageslichtverfügbarkeit Gesamtgebäude</v>
      </c>
      <c r="D68" s="262">
        <f>'BNB-System'!D64</f>
        <v>15</v>
      </c>
      <c r="E68" s="415"/>
      <c r="F68" s="739">
        <f>'Bewertung durch Anwender'!G68</f>
        <v>0</v>
      </c>
      <c r="G68" s="757">
        <f>'Bewertung durch Anwender'!N68</f>
        <v>0</v>
      </c>
      <c r="H68" s="789"/>
      <c r="I68" s="329"/>
      <c r="J68" s="329"/>
      <c r="K68" s="125"/>
      <c r="L68" s="329">
        <f>'BNB-System'!H64</f>
        <v>0</v>
      </c>
      <c r="M68" s="563"/>
      <c r="N68" s="563"/>
      <c r="O68" s="125"/>
      <c r="Q68" s="45"/>
    </row>
    <row r="69" spans="1:17" ht="15" hidden="1" customHeight="1" outlineLevel="1">
      <c r="A69" s="123"/>
      <c r="B69" s="391"/>
      <c r="C69" s="63" t="str">
        <f>'BNB-System'!C65</f>
        <v>Tageslichtverfügbarkeit ständige Arbeitsplätze</v>
      </c>
      <c r="D69" s="262">
        <f>'BNB-System'!D65</f>
        <v>15</v>
      </c>
      <c r="E69" s="415"/>
      <c r="F69" s="739">
        <f>'Bewertung durch Anwender'!G69</f>
        <v>0</v>
      </c>
      <c r="G69" s="757">
        <f>'Bewertung durch Anwender'!N69</f>
        <v>0</v>
      </c>
      <c r="H69" s="789"/>
      <c r="I69" s="329"/>
      <c r="J69" s="329"/>
      <c r="K69" s="125"/>
      <c r="L69" s="329">
        <f>'BNB-System'!H65</f>
        <v>0</v>
      </c>
      <c r="M69" s="563"/>
      <c r="N69" s="563"/>
      <c r="O69" s="125"/>
      <c r="Q69" s="45"/>
    </row>
    <row r="70" spans="1:17" ht="15" hidden="1" customHeight="1" outlineLevel="1">
      <c r="A70" s="123"/>
      <c r="B70" s="391"/>
      <c r="C70" s="63" t="str">
        <f>'BNB-System'!C66</f>
        <v>Nachweis der Sichtverbindung nach außen</v>
      </c>
      <c r="D70" s="262">
        <f>'BNB-System'!D66</f>
        <v>15</v>
      </c>
      <c r="E70" s="415"/>
      <c r="F70" s="739">
        <f>'Bewertung durch Anwender'!G70</f>
        <v>0</v>
      </c>
      <c r="G70" s="757">
        <f>'Bewertung durch Anwender'!N70</f>
        <v>0</v>
      </c>
      <c r="H70" s="789"/>
      <c r="I70" s="329"/>
      <c r="J70" s="329"/>
      <c r="K70" s="125"/>
      <c r="L70" s="329">
        <f>'BNB-System'!H66</f>
        <v>0</v>
      </c>
      <c r="M70" s="563"/>
      <c r="N70" s="563"/>
      <c r="O70" s="125"/>
      <c r="Q70" s="45"/>
    </row>
    <row r="71" spans="1:17" ht="15" hidden="1" customHeight="1" outlineLevel="1">
      <c r="A71" s="123"/>
      <c r="B71" s="391"/>
      <c r="C71" s="63" t="str">
        <f>'BNB-System'!C67</f>
        <v>Blendfreiheit Tageslicht</v>
      </c>
      <c r="D71" s="262">
        <f>'BNB-System'!D67</f>
        <v>15</v>
      </c>
      <c r="E71" s="415"/>
      <c r="F71" s="739">
        <f>'Bewertung durch Anwender'!G71</f>
        <v>0</v>
      </c>
      <c r="G71" s="757">
        <f>'Bewertung durch Anwender'!N71</f>
        <v>0</v>
      </c>
      <c r="H71" s="789"/>
      <c r="I71" s="329"/>
      <c r="J71" s="329"/>
      <c r="K71" s="125"/>
      <c r="L71" s="329">
        <f>'BNB-System'!H67</f>
        <v>0</v>
      </c>
      <c r="M71" s="563"/>
      <c r="N71" s="563"/>
      <c r="O71" s="125"/>
      <c r="Q71" s="45"/>
    </row>
    <row r="72" spans="1:17" ht="15" hidden="1" customHeight="1" outlineLevel="1">
      <c r="A72" s="123"/>
      <c r="B72" s="391"/>
      <c r="C72" s="63" t="str">
        <f>'BNB-System'!C68</f>
        <v>Blendfreiheit  Kunstlicht</v>
      </c>
      <c r="D72" s="262">
        <f>'BNB-System'!D68</f>
        <v>10</v>
      </c>
      <c r="E72" s="415"/>
      <c r="F72" s="739">
        <f>'Bewertung durch Anwender'!G72</f>
        <v>0</v>
      </c>
      <c r="G72" s="757">
        <f>'Bewertung durch Anwender'!N72</f>
        <v>0</v>
      </c>
      <c r="H72" s="789"/>
      <c r="I72" s="329"/>
      <c r="J72" s="329"/>
      <c r="K72" s="125"/>
      <c r="L72" s="329">
        <f>'BNB-System'!H68</f>
        <v>0</v>
      </c>
      <c r="M72" s="563"/>
      <c r="N72" s="563"/>
      <c r="O72" s="125"/>
      <c r="Q72" s="45"/>
    </row>
    <row r="73" spans="1:17" ht="15" hidden="1" customHeight="1" outlineLevel="1">
      <c r="A73" s="123"/>
      <c r="B73" s="391"/>
      <c r="C73" s="63" t="str">
        <f>'BNB-System'!C69</f>
        <v>Lichtverteilung</v>
      </c>
      <c r="D73" s="262">
        <f>'BNB-System'!D69</f>
        <v>15</v>
      </c>
      <c r="E73" s="415"/>
      <c r="F73" s="739">
        <f>'Bewertung durch Anwender'!G73</f>
        <v>0</v>
      </c>
      <c r="G73" s="757">
        <f>'Bewertung durch Anwender'!N73</f>
        <v>0</v>
      </c>
      <c r="H73" s="789"/>
      <c r="I73" s="329"/>
      <c r="J73" s="329"/>
      <c r="K73" s="125"/>
      <c r="L73" s="329">
        <f>'BNB-System'!H69</f>
        <v>0</v>
      </c>
      <c r="M73" s="563"/>
      <c r="N73" s="563"/>
      <c r="O73" s="125"/>
      <c r="Q73" s="45"/>
    </row>
    <row r="74" spans="1:17" ht="15" hidden="1" customHeight="1" outlineLevel="1" thickBot="1">
      <c r="A74" s="123"/>
      <c r="B74" s="65"/>
      <c r="C74" s="66" t="str">
        <f>'BNB-System'!C70</f>
        <v>Farbwiedergabe</v>
      </c>
      <c r="D74" s="262">
        <f>'BNB-System'!D70</f>
        <v>15</v>
      </c>
      <c r="E74" s="416"/>
      <c r="F74" s="739">
        <f>'Bewertung durch Anwender'!G74</f>
        <v>0</v>
      </c>
      <c r="G74" s="757">
        <f>'Bewertung durch Anwender'!N74</f>
        <v>0</v>
      </c>
      <c r="H74" s="790"/>
      <c r="I74" s="329"/>
      <c r="J74" s="329"/>
      <c r="K74" s="125"/>
      <c r="L74" s="329">
        <f>'BNB-System'!H70</f>
        <v>0</v>
      </c>
      <c r="M74" s="563"/>
      <c r="N74" s="563"/>
      <c r="O74" s="125"/>
      <c r="Q74" s="45"/>
    </row>
    <row r="75" spans="1:17" ht="15" customHeight="1" collapsed="1" thickBot="1">
      <c r="A75" s="123"/>
      <c r="B75" s="57" t="str">
        <f>'BNB-System'!B71</f>
        <v xml:space="preserve"> 3.1.6</v>
      </c>
      <c r="C75" s="58" t="str">
        <f>'BNB-System'!C71</f>
        <v>Einflussnahmemöglichkeiten durch Nutzer</v>
      </c>
      <c r="D75" s="202">
        <f>'BNB-System'!D71</f>
        <v>100</v>
      </c>
      <c r="E75" s="403">
        <f>'BNB-System'!G71</f>
        <v>1.9565217391304349E-2</v>
      </c>
      <c r="F75" s="744">
        <f>'Bewertung durch Anwender'!G75</f>
        <v>0</v>
      </c>
      <c r="G75" s="350">
        <f>'Bewertung durch Anwender'!N75</f>
        <v>0</v>
      </c>
      <c r="H75" s="792">
        <f>SUM(H76:H83)</f>
        <v>0</v>
      </c>
      <c r="I75" s="491"/>
      <c r="J75" s="491"/>
      <c r="K75" s="125"/>
      <c r="L75" s="491">
        <f>'BNB-System'!H71</f>
        <v>200</v>
      </c>
      <c r="M75" s="569">
        <f>IF(ISNUMBER(G75*E75/100),G75*E75/100,0)</f>
        <v>0</v>
      </c>
      <c r="N75" s="557">
        <f>IF(ISNUMBER(H75*E75/100),H75*E75/100,0)</f>
        <v>0</v>
      </c>
      <c r="O75" s="125"/>
      <c r="Q75" s="45"/>
    </row>
    <row r="76" spans="1:17" ht="15" hidden="1" customHeight="1" outlineLevel="1">
      <c r="A76" s="123"/>
      <c r="B76" s="391"/>
      <c r="C76" s="63" t="str">
        <f>'BNB-System'!C72</f>
        <v>Lüftung</v>
      </c>
      <c r="D76" s="262">
        <f>'BNB-System'!D72</f>
        <v>10</v>
      </c>
      <c r="E76" s="415"/>
      <c r="F76" s="739">
        <f>'Bewertung durch Anwender'!G76</f>
        <v>0</v>
      </c>
      <c r="G76" s="757">
        <f>'Bewertung durch Anwender'!N76</f>
        <v>0</v>
      </c>
      <c r="H76" s="789"/>
      <c r="I76" s="329"/>
      <c r="J76" s="329"/>
      <c r="K76" s="125"/>
      <c r="L76" s="329">
        <f>'BNB-System'!H72</f>
        <v>0</v>
      </c>
      <c r="M76" s="563"/>
      <c r="N76" s="563"/>
      <c r="O76" s="125"/>
      <c r="Q76" s="45"/>
    </row>
    <row r="77" spans="1:17" ht="15" hidden="1" customHeight="1" outlineLevel="1">
      <c r="A77" s="123"/>
      <c r="B77" s="391"/>
      <c r="C77" s="63" t="str">
        <f>'BNB-System'!C73</f>
        <v>Sonnenschutz</v>
      </c>
      <c r="D77" s="262">
        <f>'BNB-System'!D73</f>
        <v>10</v>
      </c>
      <c r="E77" s="415"/>
      <c r="F77" s="739">
        <f>'Bewertung durch Anwender'!G77</f>
        <v>0</v>
      </c>
      <c r="G77" s="757">
        <f>'Bewertung durch Anwender'!N77</f>
        <v>0</v>
      </c>
      <c r="H77" s="789"/>
      <c r="I77" s="329"/>
      <c r="J77" s="329"/>
      <c r="K77" s="125"/>
      <c r="L77" s="329">
        <f>'BNB-System'!H73</f>
        <v>0</v>
      </c>
      <c r="M77" s="563"/>
      <c r="N77" s="563"/>
      <c r="O77" s="125"/>
      <c r="Q77" s="45"/>
    </row>
    <row r="78" spans="1:17" ht="15" hidden="1" customHeight="1" outlineLevel="1">
      <c r="A78" s="123"/>
      <c r="B78" s="391"/>
      <c r="C78" s="63" t="str">
        <f>'BNB-System'!C74</f>
        <v>Blendschutz</v>
      </c>
      <c r="D78" s="262">
        <f>'BNB-System'!D74</f>
        <v>10</v>
      </c>
      <c r="E78" s="415"/>
      <c r="F78" s="739">
        <f>'Bewertung durch Anwender'!G78</f>
        <v>0</v>
      </c>
      <c r="G78" s="757">
        <f>'Bewertung durch Anwender'!N78</f>
        <v>0</v>
      </c>
      <c r="H78" s="789"/>
      <c r="I78" s="329"/>
      <c r="J78" s="329"/>
      <c r="K78" s="125"/>
      <c r="L78" s="329">
        <f>'BNB-System'!H74</f>
        <v>0</v>
      </c>
      <c r="M78" s="563"/>
      <c r="N78" s="563"/>
      <c r="O78" s="125"/>
      <c r="Q78" s="45"/>
    </row>
    <row r="79" spans="1:17" ht="15" hidden="1" customHeight="1" outlineLevel="1">
      <c r="A79" s="123"/>
      <c r="B79" s="391"/>
      <c r="C79" s="63" t="str">
        <f>'BNB-System'!C75</f>
        <v>Temperaturen während der Heizperiode</v>
      </c>
      <c r="D79" s="262">
        <f>'BNB-System'!D75</f>
        <v>10</v>
      </c>
      <c r="E79" s="415"/>
      <c r="F79" s="739">
        <f>'Bewertung durch Anwender'!G79</f>
        <v>0</v>
      </c>
      <c r="G79" s="757">
        <f>'Bewertung durch Anwender'!N79</f>
        <v>0</v>
      </c>
      <c r="H79" s="789"/>
      <c r="I79" s="329"/>
      <c r="J79" s="329"/>
      <c r="K79" s="125"/>
      <c r="L79" s="329">
        <f>'BNB-System'!H75</f>
        <v>0</v>
      </c>
      <c r="M79" s="563"/>
      <c r="N79" s="563"/>
      <c r="O79" s="125"/>
      <c r="Q79" s="45"/>
    </row>
    <row r="80" spans="1:17" ht="15" hidden="1" customHeight="1" outlineLevel="1">
      <c r="A80" s="123"/>
      <c r="B80" s="391"/>
      <c r="C80" s="63" t="str">
        <f>'BNB-System'!C76</f>
        <v>Temperaturen außerhalb der Heizperiode</v>
      </c>
      <c r="D80" s="262">
        <f>'BNB-System'!D76</f>
        <v>15</v>
      </c>
      <c r="E80" s="415"/>
      <c r="F80" s="739">
        <f>'Bewertung durch Anwender'!G80</f>
        <v>0</v>
      </c>
      <c r="G80" s="757">
        <f>'Bewertung durch Anwender'!N80</f>
        <v>0</v>
      </c>
      <c r="H80" s="789"/>
      <c r="I80" s="329"/>
      <c r="J80" s="329"/>
      <c r="K80" s="125"/>
      <c r="L80" s="329">
        <f>'BNB-System'!H76</f>
        <v>0</v>
      </c>
      <c r="M80" s="563"/>
      <c r="N80" s="563"/>
      <c r="O80" s="125"/>
      <c r="Q80" s="45"/>
    </row>
    <row r="81" spans="1:17" ht="15" hidden="1" customHeight="1" outlineLevel="1">
      <c r="A81" s="123"/>
      <c r="B81" s="391"/>
      <c r="C81" s="63" t="str">
        <f>'BNB-System'!C77</f>
        <v>Steuerung von Tageslicht</v>
      </c>
      <c r="D81" s="262">
        <f>'BNB-System'!D77</f>
        <v>15</v>
      </c>
      <c r="E81" s="415"/>
      <c r="F81" s="739">
        <f>'Bewertung durch Anwender'!G81</f>
        <v>0</v>
      </c>
      <c r="G81" s="757">
        <f>'Bewertung durch Anwender'!N81</f>
        <v>0</v>
      </c>
      <c r="H81" s="789"/>
      <c r="I81" s="329"/>
      <c r="J81" s="329"/>
      <c r="K81" s="125"/>
      <c r="L81" s="329">
        <f>'BNB-System'!H77</f>
        <v>0</v>
      </c>
      <c r="M81" s="563"/>
      <c r="N81" s="563"/>
      <c r="O81" s="125"/>
      <c r="Q81" s="45"/>
    </row>
    <row r="82" spans="1:17" ht="15" hidden="1" customHeight="1" outlineLevel="1">
      <c r="A82" s="123"/>
      <c r="B82" s="391"/>
      <c r="C82" s="63" t="str">
        <f>'BNB-System'!C78</f>
        <v>Steuerung von  Kunstlicht</v>
      </c>
      <c r="D82" s="262">
        <f>'BNB-System'!D78</f>
        <v>15</v>
      </c>
      <c r="E82" s="415"/>
      <c r="F82" s="739">
        <f>'Bewertung durch Anwender'!G82</f>
        <v>0</v>
      </c>
      <c r="G82" s="757">
        <f>'Bewertung durch Anwender'!N82</f>
        <v>0</v>
      </c>
      <c r="H82" s="789"/>
      <c r="I82" s="329"/>
      <c r="J82" s="329"/>
      <c r="K82" s="125"/>
      <c r="L82" s="329">
        <f>'BNB-System'!H78</f>
        <v>0</v>
      </c>
      <c r="M82" s="563"/>
      <c r="N82" s="563"/>
      <c r="O82" s="125"/>
      <c r="Q82" s="45"/>
    </row>
    <row r="83" spans="1:17" ht="15" hidden="1" customHeight="1" outlineLevel="1" thickBot="1">
      <c r="A83" s="123"/>
      <c r="B83" s="65"/>
      <c r="C83" s="66" t="str">
        <f>'BNB-System'!C79</f>
        <v>Bedienfreundlichkeit</v>
      </c>
      <c r="D83" s="262">
        <f>'BNB-System'!D79</f>
        <v>15</v>
      </c>
      <c r="E83" s="416"/>
      <c r="F83" s="739">
        <f>'Bewertung durch Anwender'!G83</f>
        <v>0</v>
      </c>
      <c r="G83" s="757">
        <f>'Bewertung durch Anwender'!N83</f>
        <v>0</v>
      </c>
      <c r="H83" s="790"/>
      <c r="I83" s="329"/>
      <c r="J83" s="329"/>
      <c r="K83" s="125"/>
      <c r="L83" s="329">
        <f>'BNB-System'!H79</f>
        <v>0</v>
      </c>
      <c r="M83" s="563"/>
      <c r="N83" s="563"/>
      <c r="O83" s="125"/>
      <c r="Q83" s="45"/>
    </row>
    <row r="84" spans="1:17" ht="15" customHeight="1" collapsed="1" thickBot="1">
      <c r="A84" s="123"/>
      <c r="B84" s="57" t="str">
        <f>'BNB-System'!B80</f>
        <v xml:space="preserve"> 3.1.7</v>
      </c>
      <c r="C84" s="58" t="str">
        <f>'BNB-System'!C80</f>
        <v>Aufenthaltsqualitäten</v>
      </c>
      <c r="D84" s="202">
        <f>'BNB-System'!D80</f>
        <v>100</v>
      </c>
      <c r="E84" s="403">
        <f>'BNB-System'!G80</f>
        <v>9.7826086956521747E-3</v>
      </c>
      <c r="F84" s="744">
        <f>'Bewertung durch Anwender'!G84</f>
        <v>0</v>
      </c>
      <c r="G84" s="350">
        <f>'Bewertung durch Anwender'!N84</f>
        <v>0</v>
      </c>
      <c r="H84" s="792">
        <f>SUM(H85:H97)</f>
        <v>0</v>
      </c>
      <c r="I84" s="491"/>
      <c r="J84" s="491"/>
      <c r="K84" s="125"/>
      <c r="L84" s="491">
        <f>'BNB-System'!H80</f>
        <v>100</v>
      </c>
      <c r="M84" s="569">
        <f>IF(ISNUMBER(G84*E84/100),G84*E84/100,0)</f>
        <v>0</v>
      </c>
      <c r="N84" s="557">
        <f>IF(ISNUMBER(H84*E84/100),H84*E84/100,0)</f>
        <v>0</v>
      </c>
      <c r="O84" s="125"/>
      <c r="Q84" s="45"/>
    </row>
    <row r="85" spans="1:17" ht="15" hidden="1" customHeight="1" outlineLevel="1">
      <c r="A85" s="123"/>
      <c r="B85" s="130"/>
      <c r="C85" s="63" t="str">
        <f>'BNB-System'!C81</f>
        <v>Anzahl der Aufenthaltsbereiche im Gebäude</v>
      </c>
      <c r="D85" s="262">
        <f>'BNB-System'!D81</f>
        <v>10</v>
      </c>
      <c r="E85" s="415"/>
      <c r="F85" s="739">
        <f>'Bewertung durch Anwender'!G85</f>
        <v>0</v>
      </c>
      <c r="G85" s="757">
        <f>'Bewertung durch Anwender'!N85</f>
        <v>0</v>
      </c>
      <c r="H85" s="789"/>
      <c r="I85" s="329"/>
      <c r="J85" s="329"/>
      <c r="K85" s="125"/>
      <c r="L85" s="329">
        <f>'BNB-System'!H81</f>
        <v>0</v>
      </c>
      <c r="M85" s="563"/>
      <c r="N85" s="563"/>
      <c r="O85" s="125"/>
      <c r="Q85" s="45"/>
    </row>
    <row r="86" spans="1:17" ht="15" hidden="1" customHeight="1" outlineLevel="1">
      <c r="A86" s="123"/>
      <c r="B86" s="130"/>
      <c r="C86" s="63" t="str">
        <f>'BNB-System'!C82</f>
        <v>Anzahl der Aufenthaltsbereiche im Außenraum</v>
      </c>
      <c r="D86" s="262">
        <f>'BNB-System'!D82</f>
        <v>10</v>
      </c>
      <c r="E86" s="415"/>
      <c r="F86" s="739">
        <f>'Bewertung durch Anwender'!G86</f>
        <v>0</v>
      </c>
      <c r="G86" s="757">
        <f>'Bewertung durch Anwender'!N86</f>
        <v>0</v>
      </c>
      <c r="H86" s="789"/>
      <c r="I86" s="329"/>
      <c r="J86" s="329"/>
      <c r="K86" s="125"/>
      <c r="L86" s="329">
        <f>'BNB-System'!H82</f>
        <v>0</v>
      </c>
      <c r="M86" s="563"/>
      <c r="N86" s="563"/>
      <c r="O86" s="125"/>
      <c r="Q86" s="45"/>
    </row>
    <row r="87" spans="1:17" hidden="1" outlineLevel="1">
      <c r="A87" s="123"/>
      <c r="B87" s="130"/>
      <c r="C87" s="63" t="str">
        <f>'BNB-System'!C83</f>
        <v>Anzahl der Sitzmöglichkeiten in diesen Bereichen</v>
      </c>
      <c r="D87" s="262">
        <f>'BNB-System'!D83</f>
        <v>40</v>
      </c>
      <c r="E87" s="415"/>
      <c r="F87" s="739">
        <f>'Bewertung durch Anwender'!G87</f>
        <v>0</v>
      </c>
      <c r="G87" s="757">
        <f>'Bewertung durch Anwender'!N87</f>
        <v>0</v>
      </c>
      <c r="H87" s="789"/>
      <c r="I87" s="329"/>
      <c r="J87" s="329"/>
      <c r="K87" s="125"/>
      <c r="L87" s="329">
        <f>'BNB-System'!H83</f>
        <v>0</v>
      </c>
      <c r="M87" s="563"/>
      <c r="N87" s="563"/>
      <c r="O87" s="125"/>
      <c r="Q87" s="45"/>
    </row>
    <row r="88" spans="1:17" ht="15.75" hidden="1" customHeight="1" outlineLevel="1">
      <c r="A88" s="123"/>
      <c r="B88" s="130"/>
      <c r="C88" s="63" t="str">
        <f>'BNB-System'!C84</f>
        <v>uneingeschränkte Nutzbarkeit der Erschließungsflächen als Aufenthaltsflächen</v>
      </c>
      <c r="D88" s="262">
        <f>'BNB-System'!D84</f>
        <v>10</v>
      </c>
      <c r="E88" s="415"/>
      <c r="F88" s="739">
        <f>'Bewertung durch Anwender'!G88</f>
        <v>0</v>
      </c>
      <c r="G88" s="757">
        <f>'Bewertung durch Anwender'!N88</f>
        <v>0</v>
      </c>
      <c r="H88" s="789"/>
      <c r="I88" s="329"/>
      <c r="J88" s="329"/>
      <c r="K88" s="125"/>
      <c r="L88" s="329">
        <f>'BNB-System'!H84</f>
        <v>0</v>
      </c>
      <c r="M88" s="563"/>
      <c r="N88" s="563"/>
      <c r="O88" s="125"/>
      <c r="Q88" s="45"/>
    </row>
    <row r="89" spans="1:17" hidden="1" outlineLevel="1">
      <c r="A89" s="123"/>
      <c r="B89" s="130"/>
      <c r="C89" s="63" t="str">
        <f>'BNB-System'!C85</f>
        <v>Sichtbeziehungen</v>
      </c>
      <c r="D89" s="262">
        <f>'BNB-System'!D85</f>
        <v>10</v>
      </c>
      <c r="E89" s="415"/>
      <c r="F89" s="739">
        <f>'Bewertung durch Anwender'!G89</f>
        <v>0</v>
      </c>
      <c r="G89" s="757">
        <f>'Bewertung durch Anwender'!N89</f>
        <v>0</v>
      </c>
      <c r="H89" s="789"/>
      <c r="I89" s="329"/>
      <c r="J89" s="329"/>
      <c r="K89" s="125"/>
      <c r="L89" s="329">
        <f>'BNB-System'!H85</f>
        <v>0</v>
      </c>
      <c r="M89" s="563"/>
      <c r="N89" s="563"/>
      <c r="O89" s="125"/>
      <c r="Q89" s="45"/>
    </row>
    <row r="90" spans="1:17" hidden="1" outlineLevel="1">
      <c r="B90" s="130"/>
      <c r="C90" s="63" t="str">
        <f>'BNB-System'!C86</f>
        <v>Außenbezug</v>
      </c>
      <c r="D90" s="262">
        <f>'BNB-System'!D86</f>
        <v>10</v>
      </c>
      <c r="E90" s="415"/>
      <c r="F90" s="739">
        <f>'Bewertung durch Anwender'!G90</f>
        <v>0</v>
      </c>
      <c r="G90" s="757">
        <f>'Bewertung durch Anwender'!N90</f>
        <v>0</v>
      </c>
      <c r="H90" s="789"/>
      <c r="I90" s="329"/>
      <c r="J90" s="329"/>
      <c r="K90" s="125"/>
      <c r="L90" s="329">
        <f>'BNB-System'!H86</f>
        <v>0</v>
      </c>
      <c r="M90" s="563"/>
      <c r="N90" s="563"/>
      <c r="O90" s="125"/>
      <c r="Q90" s="45"/>
    </row>
    <row r="91" spans="1:17" ht="15" hidden="1" customHeight="1" outlineLevel="1">
      <c r="B91" s="130"/>
      <c r="C91" s="712" t="str">
        <f>'BNB-System'!C87</f>
        <v>Ausstattungsqualität der Aufenthaltsbereiche im Außenraum</v>
      </c>
      <c r="D91" s="262"/>
      <c r="E91" s="415"/>
      <c r="F91" s="739">
        <f>'Bewertung durch Anwender'!G91</f>
        <v>0</v>
      </c>
      <c r="G91" s="757">
        <f>'Bewertung durch Anwender'!N91</f>
        <v>0</v>
      </c>
      <c r="H91" s="789"/>
      <c r="I91" s="329"/>
      <c r="J91" s="329"/>
      <c r="K91" s="125"/>
      <c r="L91" s="329">
        <f>'BNB-System'!H87</f>
        <v>0</v>
      </c>
      <c r="M91" s="563"/>
      <c r="N91" s="563"/>
      <c r="O91" s="125"/>
      <c r="Q91" s="45"/>
    </row>
    <row r="92" spans="1:17" ht="15" hidden="1" customHeight="1" outlineLevel="1">
      <c r="B92" s="130"/>
      <c r="C92" s="63" t="str">
        <f>'BNB-System'!C88</f>
        <v>Beleuchtung</v>
      </c>
      <c r="D92" s="262">
        <f>'BNB-System'!D88</f>
        <v>2</v>
      </c>
      <c r="E92" s="415"/>
      <c r="F92" s="739">
        <f>'Bewertung durch Anwender'!G92</f>
        <v>0</v>
      </c>
      <c r="G92" s="757">
        <f>'Bewertung durch Anwender'!N92</f>
        <v>0</v>
      </c>
      <c r="H92" s="789"/>
      <c r="I92" s="329"/>
      <c r="J92" s="329"/>
      <c r="K92" s="125"/>
      <c r="L92" s="329">
        <f>'BNB-System'!H88</f>
        <v>0</v>
      </c>
      <c r="M92" s="563"/>
      <c r="N92" s="563"/>
      <c r="O92" s="125"/>
      <c r="Q92" s="45"/>
    </row>
    <row r="93" spans="1:17" ht="15" hidden="1" customHeight="1" outlineLevel="1">
      <c r="B93" s="130"/>
      <c r="C93" s="63" t="str">
        <f>'BNB-System'!C89</f>
        <v>Windschutz</v>
      </c>
      <c r="D93" s="262">
        <f>'BNB-System'!D89</f>
        <v>2</v>
      </c>
      <c r="E93" s="415"/>
      <c r="F93" s="739">
        <f>'Bewertung durch Anwender'!G93</f>
        <v>0</v>
      </c>
      <c r="G93" s="757">
        <f>'Bewertung durch Anwender'!N93</f>
        <v>0</v>
      </c>
      <c r="H93" s="789"/>
      <c r="I93" s="329"/>
      <c r="J93" s="329"/>
      <c r="K93" s="125"/>
      <c r="L93" s="329">
        <f>'BNB-System'!H89</f>
        <v>0</v>
      </c>
      <c r="M93" s="563"/>
      <c r="N93" s="563"/>
      <c r="O93" s="125"/>
      <c r="Q93" s="45"/>
    </row>
    <row r="94" spans="1:17" ht="15" hidden="1" customHeight="1" outlineLevel="1">
      <c r="B94" s="130"/>
      <c r="C94" s="63" t="str">
        <f>'BNB-System'!C90</f>
        <v>Überdachung / Regenschutz</v>
      </c>
      <c r="D94" s="262">
        <f>'BNB-System'!D90</f>
        <v>2</v>
      </c>
      <c r="E94" s="415"/>
      <c r="F94" s="739">
        <f>'Bewertung durch Anwender'!G94</f>
        <v>0</v>
      </c>
      <c r="G94" s="757">
        <f>'Bewertung durch Anwender'!N94</f>
        <v>0</v>
      </c>
      <c r="H94" s="789"/>
      <c r="I94" s="329"/>
      <c r="J94" s="329"/>
      <c r="K94" s="125"/>
      <c r="L94" s="329">
        <f>'BNB-System'!H90</f>
        <v>0</v>
      </c>
      <c r="M94" s="563"/>
      <c r="N94" s="563"/>
      <c r="O94" s="125"/>
      <c r="Q94" s="45"/>
    </row>
    <row r="95" spans="1:17" ht="15" hidden="1" customHeight="1" outlineLevel="1">
      <c r="B95" s="130"/>
      <c r="C95" s="63" t="str">
        <f>'BNB-System'!C91</f>
        <v>Sonnenschutz</v>
      </c>
      <c r="D95" s="262">
        <f>'BNB-System'!D91</f>
        <v>2</v>
      </c>
      <c r="E95" s="415"/>
      <c r="F95" s="739">
        <f>'Bewertung durch Anwender'!G95</f>
        <v>0</v>
      </c>
      <c r="G95" s="757">
        <f>'Bewertung durch Anwender'!N95</f>
        <v>0</v>
      </c>
      <c r="H95" s="789"/>
      <c r="I95" s="329"/>
      <c r="J95" s="329"/>
      <c r="K95" s="125"/>
      <c r="L95" s="329">
        <f>'BNB-System'!H91</f>
        <v>0</v>
      </c>
      <c r="M95" s="563"/>
      <c r="N95" s="563"/>
      <c r="O95" s="125"/>
      <c r="Q95" s="45"/>
    </row>
    <row r="96" spans="1:17" ht="15" hidden="1" customHeight="1" outlineLevel="1">
      <c r="B96" s="130"/>
      <c r="C96" s="63" t="str">
        <f>'BNB-System'!C92</f>
        <v>Stromversorgung für Außenarbeitsplätze</v>
      </c>
      <c r="D96" s="262">
        <f>'BNB-System'!D92</f>
        <v>1</v>
      </c>
      <c r="E96" s="415"/>
      <c r="F96" s="739">
        <f>'Bewertung durch Anwender'!G96</f>
        <v>0</v>
      </c>
      <c r="G96" s="757">
        <f>'Bewertung durch Anwender'!N96</f>
        <v>0</v>
      </c>
      <c r="H96" s="789"/>
      <c r="I96" s="329"/>
      <c r="J96" s="329"/>
      <c r="K96" s="125"/>
      <c r="L96" s="329">
        <f>'BNB-System'!H92</f>
        <v>0</v>
      </c>
      <c r="M96" s="563"/>
      <c r="N96" s="563"/>
      <c r="O96" s="125"/>
      <c r="Q96" s="45"/>
    </row>
    <row r="97" spans="2:17" ht="15" hidden="1" customHeight="1" outlineLevel="1" thickBot="1">
      <c r="B97" s="130"/>
      <c r="C97" s="342" t="str">
        <f>'BNB-System'!C93</f>
        <v>Bepflanzung / Begrünung</v>
      </c>
      <c r="D97" s="262">
        <f>'BNB-System'!D93</f>
        <v>1</v>
      </c>
      <c r="E97" s="415"/>
      <c r="F97" s="739">
        <f>'Bewertung durch Anwender'!G97</f>
        <v>0</v>
      </c>
      <c r="G97" s="757">
        <f>'Bewertung durch Anwender'!N97</f>
        <v>0</v>
      </c>
      <c r="H97" s="790"/>
      <c r="I97" s="329"/>
      <c r="J97" s="329"/>
      <c r="K97" s="125"/>
      <c r="L97" s="329">
        <f>'BNB-System'!H93</f>
        <v>0</v>
      </c>
      <c r="M97" s="563"/>
      <c r="N97" s="563"/>
      <c r="O97" s="125"/>
      <c r="Q97" s="45"/>
    </row>
    <row r="98" spans="2:17" ht="15" customHeight="1" collapsed="1" thickBot="1">
      <c r="B98" s="57" t="str">
        <f>'BNB-System'!B94</f>
        <v xml:space="preserve"> 3.1.8</v>
      </c>
      <c r="C98" s="58" t="str">
        <f>'BNB-System'!C94</f>
        <v>Sicherheit</v>
      </c>
      <c r="D98" s="202">
        <f>'BNB-System'!D94</f>
        <v>100</v>
      </c>
      <c r="E98" s="403">
        <f>'BNB-System'!G94</f>
        <v>9.7826086956521747E-3</v>
      </c>
      <c r="F98" s="744">
        <f>'Bewertung durch Anwender'!G98</f>
        <v>0</v>
      </c>
      <c r="G98" s="350">
        <f>'Bewertung durch Anwender'!N98</f>
        <v>0</v>
      </c>
      <c r="H98" s="792">
        <f>SUM(H99:H104)</f>
        <v>0</v>
      </c>
      <c r="I98" s="491"/>
      <c r="J98" s="491"/>
      <c r="K98" s="125"/>
      <c r="L98" s="491">
        <f>'BNB-System'!H94</f>
        <v>100</v>
      </c>
      <c r="M98" s="569">
        <f>IF(ISNUMBER(G98*E98/100),G98*E98/100,0)</f>
        <v>0</v>
      </c>
      <c r="N98" s="557">
        <f>IF(ISNUMBER(H98*E98/100),H98*E98/100,0)</f>
        <v>0</v>
      </c>
      <c r="O98" s="125"/>
      <c r="Q98" s="45"/>
    </row>
    <row r="99" spans="2:17" ht="15" hidden="1" customHeight="1" outlineLevel="1">
      <c r="B99" s="130"/>
      <c r="C99" s="63" t="str">
        <f>'BNB-System'!C95</f>
        <v>Übersichtliche Wegführungen</v>
      </c>
      <c r="D99" s="262">
        <f>'BNB-System'!D95</f>
        <v>40</v>
      </c>
      <c r="E99" s="415"/>
      <c r="F99" s="739">
        <f>'Bewertung durch Anwender'!G99</f>
        <v>0</v>
      </c>
      <c r="G99" s="757">
        <f>'Bewertung durch Anwender'!N99</f>
        <v>0</v>
      </c>
      <c r="H99" s="552"/>
      <c r="I99" s="329"/>
      <c r="J99" s="329"/>
      <c r="K99" s="125"/>
      <c r="L99" s="329">
        <f>'BNB-System'!H95</f>
        <v>0</v>
      </c>
      <c r="M99" s="563"/>
      <c r="N99" s="563"/>
      <c r="O99" s="125"/>
      <c r="Q99" s="45"/>
    </row>
    <row r="100" spans="2:17" ht="15" hidden="1" customHeight="1" outlineLevel="1">
      <c r="B100" s="130"/>
      <c r="C100" s="137" t="str">
        <f>'BNB-System'!C96</f>
        <v>Stellplätze</v>
      </c>
      <c r="D100" s="263">
        <f>'BNB-System'!D96</f>
        <v>10</v>
      </c>
      <c r="E100" s="415"/>
      <c r="F100" s="747">
        <f>'Bewertung durch Anwender'!G100</f>
        <v>0</v>
      </c>
      <c r="G100" s="758">
        <f>'Bewertung durch Anwender'!N100</f>
        <v>0</v>
      </c>
      <c r="H100" s="552"/>
      <c r="I100" s="358"/>
      <c r="J100" s="358"/>
      <c r="K100" s="125"/>
      <c r="L100" s="358">
        <f>'BNB-System'!H96</f>
        <v>0</v>
      </c>
      <c r="M100" s="574"/>
      <c r="N100" s="574"/>
      <c r="O100" s="125"/>
      <c r="Q100" s="45"/>
    </row>
    <row r="101" spans="2:17" ht="15" hidden="1" customHeight="1" outlineLevel="1">
      <c r="B101" s="130"/>
      <c r="C101" s="137" t="str">
        <f>'BNB-System'!C97</f>
        <v>Beleuchtung Wege</v>
      </c>
      <c r="D101" s="263">
        <f>'BNB-System'!D97</f>
        <v>20</v>
      </c>
      <c r="E101" s="415"/>
      <c r="F101" s="747">
        <f>'Bewertung durch Anwender'!G101</f>
        <v>0</v>
      </c>
      <c r="G101" s="758">
        <f>'Bewertung durch Anwender'!N101</f>
        <v>0</v>
      </c>
      <c r="H101" s="552"/>
      <c r="I101" s="358"/>
      <c r="J101" s="358"/>
      <c r="K101" s="125"/>
      <c r="L101" s="358">
        <f>'BNB-System'!H97</f>
        <v>0</v>
      </c>
      <c r="M101" s="574"/>
      <c r="N101" s="574"/>
      <c r="O101" s="125"/>
      <c r="Q101" s="45"/>
    </row>
    <row r="102" spans="2:17" ht="15" hidden="1" customHeight="1" outlineLevel="1">
      <c r="B102" s="130"/>
      <c r="C102" s="137" t="str">
        <f>'BNB-System'!C98</f>
        <v>Beleuchtung Stellplätze</v>
      </c>
      <c r="D102" s="263">
        <f>'BNB-System'!D98</f>
        <v>10</v>
      </c>
      <c r="E102" s="415"/>
      <c r="F102" s="747">
        <f>'Bewertung durch Anwender'!G102</f>
        <v>0</v>
      </c>
      <c r="G102" s="758">
        <f>'Bewertung durch Anwender'!N102</f>
        <v>0</v>
      </c>
      <c r="H102" s="552"/>
      <c r="I102" s="358"/>
      <c r="J102" s="358"/>
      <c r="K102" s="125"/>
      <c r="L102" s="358">
        <f>'BNB-System'!H98</f>
        <v>0</v>
      </c>
      <c r="M102" s="574"/>
      <c r="N102" s="574"/>
      <c r="O102" s="125"/>
      <c r="Q102" s="45"/>
    </row>
    <row r="103" spans="2:17" ht="15.75" hidden="1" customHeight="1" outlineLevel="1">
      <c r="B103" s="130"/>
      <c r="C103" s="137" t="str">
        <f>'BNB-System'!C99</f>
        <v>Technische Sicherheitseinrichtungen</v>
      </c>
      <c r="D103" s="263">
        <f>'BNB-System'!D99</f>
        <v>10</v>
      </c>
      <c r="E103" s="415"/>
      <c r="F103" s="747">
        <f>'Bewertung durch Anwender'!G103</f>
        <v>0</v>
      </c>
      <c r="G103" s="758">
        <f>'Bewertung durch Anwender'!N103</f>
        <v>0</v>
      </c>
      <c r="H103" s="552"/>
      <c r="I103" s="358"/>
      <c r="J103" s="358"/>
      <c r="K103" s="125"/>
      <c r="L103" s="358">
        <f>'BNB-System'!H99</f>
        <v>0</v>
      </c>
      <c r="M103" s="574"/>
      <c r="N103" s="574"/>
      <c r="O103" s="125"/>
      <c r="Q103" s="45"/>
    </row>
    <row r="104" spans="2:17" ht="15" hidden="1" outlineLevel="1" thickBot="1">
      <c r="B104" s="130"/>
      <c r="C104" s="137" t="str">
        <f>'BNB-System'!C100</f>
        <v>Reduktion von Brandgasrisiken</v>
      </c>
      <c r="D104" s="264">
        <f>'BNB-System'!D100</f>
        <v>10</v>
      </c>
      <c r="E104" s="415"/>
      <c r="F104" s="748">
        <f>'Bewertung durch Anwender'!G104</f>
        <v>0</v>
      </c>
      <c r="G104" s="759">
        <f>'Bewertung durch Anwender'!N104</f>
        <v>0</v>
      </c>
      <c r="H104" s="554"/>
      <c r="I104" s="330"/>
      <c r="J104" s="330"/>
      <c r="K104" s="125"/>
      <c r="L104" s="330">
        <f>'BNB-System'!H100</f>
        <v>0</v>
      </c>
      <c r="M104" s="575"/>
      <c r="N104" s="575"/>
      <c r="O104" s="125"/>
      <c r="Q104" s="45"/>
    </row>
    <row r="105" spans="2:17" ht="15" customHeight="1" collapsed="1" thickBot="1">
      <c r="B105" s="117"/>
      <c r="C105" s="118" t="str">
        <f>'BNB-System'!C101</f>
        <v>Funktionalität</v>
      </c>
      <c r="D105" s="119"/>
      <c r="E105" s="414"/>
      <c r="F105" s="746"/>
      <c r="G105" s="119"/>
      <c r="H105" s="119"/>
      <c r="I105" s="495"/>
      <c r="J105" s="495"/>
      <c r="K105" s="143"/>
      <c r="L105" s="495">
        <f>'BNB-System'!H101</f>
        <v>0</v>
      </c>
      <c r="M105" s="573"/>
      <c r="N105" s="573"/>
      <c r="O105" s="143"/>
      <c r="Q105" s="45"/>
    </row>
    <row r="106" spans="2:17" ht="15" customHeight="1" thickBot="1">
      <c r="B106" s="46" t="str">
        <f>'BNB-System'!B102</f>
        <v xml:space="preserve"> 3.2.1</v>
      </c>
      <c r="C106" s="378" t="str">
        <f>'BNB-System'!C102</f>
        <v>Barrierefreiheit</v>
      </c>
      <c r="D106" s="202">
        <f>'BNB-System'!D102</f>
        <v>100</v>
      </c>
      <c r="E106" s="403">
        <f>'BNB-System'!G102</f>
        <v>1.9565217391304349E-2</v>
      </c>
      <c r="F106" s="744">
        <f>'Bewertung durch Anwender'!G106</f>
        <v>0</v>
      </c>
      <c r="G106" s="346">
        <f>'Bewertung durch Anwender'!N106</f>
        <v>0</v>
      </c>
      <c r="H106" s="791"/>
      <c r="I106" s="491"/>
      <c r="J106" s="491"/>
      <c r="K106" s="125"/>
      <c r="L106" s="491">
        <f>'BNB-System'!H102</f>
        <v>200</v>
      </c>
      <c r="M106" s="569">
        <f>IF(ISNUMBER(G106*E106/100),G106*E106/100,0)</f>
        <v>0</v>
      </c>
      <c r="N106" s="569">
        <v>0</v>
      </c>
      <c r="O106" s="125"/>
      <c r="Q106" s="45"/>
    </row>
    <row r="107" spans="2:17" ht="15" thickBot="1">
      <c r="B107" s="57" t="str">
        <f>'BNB-System'!B103</f>
        <v xml:space="preserve"> 3.2.4</v>
      </c>
      <c r="C107" s="379" t="str">
        <f>'BNB-System'!C103</f>
        <v>Zugänglichkeit</v>
      </c>
      <c r="D107" s="202">
        <f>'BNB-System'!D103</f>
        <v>100</v>
      </c>
      <c r="E107" s="403">
        <f>'BNB-System'!G103</f>
        <v>1.9565217391304349E-2</v>
      </c>
      <c r="F107" s="744">
        <f>'Bewertung durch Anwender'!G107</f>
        <v>0</v>
      </c>
      <c r="G107" s="769">
        <f>'Bewertung durch Anwender'!N107</f>
        <v>0</v>
      </c>
      <c r="H107" s="792">
        <f>SUM(H108:H112)</f>
        <v>0</v>
      </c>
      <c r="I107" s="491"/>
      <c r="J107" s="491"/>
      <c r="K107" s="125"/>
      <c r="L107" s="491">
        <f>'BNB-System'!H103</f>
        <v>200</v>
      </c>
      <c r="M107" s="557">
        <f>IF(ISNUMBER(G107*E107/100),G107*E107/100,0)</f>
        <v>0</v>
      </c>
      <c r="N107" s="557">
        <f>IF(ISNUMBER(H107*E107/100),H107*E107/100,0)</f>
        <v>0</v>
      </c>
      <c r="O107" s="125"/>
      <c r="Q107" s="45"/>
    </row>
    <row r="108" spans="2:17" ht="15" hidden="1" customHeight="1" outlineLevel="1">
      <c r="B108" s="145"/>
      <c r="C108" s="137" t="str">
        <f>'BNB-System'!C104</f>
        <v>Grundsätzliche Zugänglichkeit des Gebäudes</v>
      </c>
      <c r="D108" s="262">
        <f>'BNB-System'!D104</f>
        <v>25</v>
      </c>
      <c r="E108" s="406"/>
      <c r="F108" s="739">
        <f>'Bewertung durch Anwender'!G108</f>
        <v>0</v>
      </c>
      <c r="G108" s="757">
        <f>'Bewertung durch Anwender'!N108</f>
        <v>0</v>
      </c>
      <c r="H108" s="789"/>
      <c r="I108" s="329"/>
      <c r="J108" s="329"/>
      <c r="K108" s="125"/>
      <c r="L108" s="329">
        <f>'BNB-System'!H104</f>
        <v>0</v>
      </c>
      <c r="M108" s="563"/>
      <c r="N108" s="563"/>
      <c r="O108" s="125"/>
      <c r="Q108" s="45"/>
    </row>
    <row r="109" spans="2:17" ht="15" hidden="1" customHeight="1" outlineLevel="1">
      <c r="B109" s="145"/>
      <c r="C109" s="137" t="str">
        <f>'BNB-System'!C105</f>
        <v>Öffnung der Außenanlagen für die Öffentlichkeit</v>
      </c>
      <c r="D109" s="262">
        <f>'BNB-System'!D105</f>
        <v>25</v>
      </c>
      <c r="E109" s="406"/>
      <c r="F109" s="739">
        <f>'Bewertung durch Anwender'!G109</f>
        <v>0</v>
      </c>
      <c r="G109" s="757">
        <f>'Bewertung durch Anwender'!N109</f>
        <v>0</v>
      </c>
      <c r="H109" s="789"/>
      <c r="I109" s="329"/>
      <c r="J109" s="329"/>
      <c r="K109" s="125"/>
      <c r="L109" s="329">
        <f>'BNB-System'!H105</f>
        <v>0</v>
      </c>
      <c r="M109" s="563"/>
      <c r="N109" s="563"/>
      <c r="O109" s="125"/>
      <c r="Q109" s="45"/>
    </row>
    <row r="110" spans="2:17" ht="15" hidden="1" customHeight="1" outlineLevel="1">
      <c r="B110" s="145"/>
      <c r="C110" s="137" t="str">
        <f>'BNB-System'!C106</f>
        <v>Öffnung gebäudeinterner Einrichtungen für die Öffentlichkeit</v>
      </c>
      <c r="D110" s="262">
        <f>'BNB-System'!D106</f>
        <v>25</v>
      </c>
      <c r="E110" s="406"/>
      <c r="F110" s="739">
        <f>'Bewertung durch Anwender'!G110</f>
        <v>0</v>
      </c>
      <c r="G110" s="757">
        <f>'Bewertung durch Anwender'!N110</f>
        <v>0</v>
      </c>
      <c r="H110" s="789"/>
      <c r="I110" s="329"/>
      <c r="J110" s="329"/>
      <c r="K110" s="125"/>
      <c r="L110" s="329">
        <f>'BNB-System'!H106</f>
        <v>0</v>
      </c>
      <c r="M110" s="563"/>
      <c r="N110" s="563"/>
      <c r="O110" s="125"/>
      <c r="Q110" s="45"/>
    </row>
    <row r="111" spans="2:17" ht="15" hidden="1" customHeight="1" outlineLevel="1">
      <c r="B111" s="145"/>
      <c r="C111" s="137" t="str">
        <f>'BNB-System'!C107</f>
        <v xml:space="preserve">Möglichkeit der Anmietung von Räumlichkeiten </v>
      </c>
      <c r="D111" s="262">
        <f>'BNB-System'!D107</f>
        <v>15</v>
      </c>
      <c r="E111" s="406"/>
      <c r="F111" s="739">
        <f>'Bewertung durch Anwender'!G111</f>
        <v>0</v>
      </c>
      <c r="G111" s="757">
        <f>'Bewertung durch Anwender'!N111</f>
        <v>0</v>
      </c>
      <c r="H111" s="789"/>
      <c r="I111" s="329"/>
      <c r="J111" s="329"/>
      <c r="K111" s="125"/>
      <c r="L111" s="329">
        <f>'BNB-System'!H107</f>
        <v>0</v>
      </c>
      <c r="M111" s="563"/>
      <c r="N111" s="563"/>
      <c r="O111" s="125"/>
      <c r="Q111" s="45"/>
    </row>
    <row r="112" spans="2:17" ht="15" hidden="1" customHeight="1" outlineLevel="1" thickBot="1">
      <c r="B112" s="149"/>
      <c r="C112" s="137" t="str">
        <f>'BNB-System'!C108</f>
        <v>Nutzungsvielfalt der öffentlich zugänglichen Bereiche</v>
      </c>
      <c r="D112" s="262">
        <f>'BNB-System'!D108</f>
        <v>10</v>
      </c>
      <c r="E112" s="407"/>
      <c r="F112" s="739">
        <f>'Bewertung durch Anwender'!G112</f>
        <v>0</v>
      </c>
      <c r="G112" s="757">
        <f>'Bewertung durch Anwender'!N112</f>
        <v>0</v>
      </c>
      <c r="H112" s="790"/>
      <c r="I112" s="329"/>
      <c r="J112" s="329"/>
      <c r="K112" s="125"/>
      <c r="L112" s="329">
        <f>'BNB-System'!H108</f>
        <v>0</v>
      </c>
      <c r="M112" s="563"/>
      <c r="N112" s="563"/>
      <c r="O112" s="125"/>
      <c r="Q112" s="45"/>
    </row>
    <row r="113" spans="2:17" ht="15" customHeight="1" collapsed="1" thickBot="1">
      <c r="B113" s="57" t="str">
        <f>'BNB-System'!B109</f>
        <v xml:space="preserve"> 3.2.5</v>
      </c>
      <c r="C113" s="379" t="str">
        <f>'BNB-System'!C109</f>
        <v>Mobilitätsinfrastruktur</v>
      </c>
      <c r="D113" s="202">
        <f>'BNB-System'!D109</f>
        <v>100</v>
      </c>
      <c r="E113" s="403">
        <f>'BNB-System'!G109</f>
        <v>9.7826086956521747E-3</v>
      </c>
      <c r="F113" s="744">
        <f>'Bewertung durch Anwender'!G113</f>
        <v>0</v>
      </c>
      <c r="G113" s="350">
        <f>'Bewertung durch Anwender'!N113</f>
        <v>0</v>
      </c>
      <c r="H113" s="792">
        <f>IF(SUM(H114:H131)&gt;100,100,SUM(H114:H131))</f>
        <v>0</v>
      </c>
      <c r="I113" s="491"/>
      <c r="J113" s="491"/>
      <c r="K113" s="125"/>
      <c r="L113" s="491">
        <f>'BNB-System'!H109</f>
        <v>100</v>
      </c>
      <c r="M113" s="569">
        <f>IF(ISNUMBER(G113*E113/100),G113*E113/100,0)</f>
        <v>0</v>
      </c>
      <c r="N113" s="557">
        <f>IF(ISNUMBER(H113*E113/100),H113*E113/100,0)</f>
        <v>0</v>
      </c>
      <c r="O113" s="125"/>
      <c r="Q113" s="45"/>
    </row>
    <row r="114" spans="2:17" ht="15" hidden="1" customHeight="1" outlineLevel="1">
      <c r="B114" s="130"/>
      <c r="C114" s="394" t="str">
        <f>'BNB-System'!C110</f>
        <v>Anzahl der Fahrradstellplätze</v>
      </c>
      <c r="D114" s="262"/>
      <c r="E114" s="415"/>
      <c r="F114" s="739"/>
      <c r="G114" s="757">
        <f>'Bewertung durch Anwender'!N114</f>
        <v>0</v>
      </c>
      <c r="H114" s="793"/>
      <c r="I114" s="329"/>
      <c r="J114" s="329"/>
      <c r="K114" s="125"/>
      <c r="L114" s="329">
        <f>'BNB-System'!H110</f>
        <v>0</v>
      </c>
      <c r="M114" s="563"/>
      <c r="N114" s="563"/>
      <c r="O114" s="125"/>
      <c r="Q114" s="45"/>
    </row>
    <row r="115" spans="2:17" ht="24" hidden="1" outlineLevel="1">
      <c r="B115" s="130"/>
      <c r="C115" s="137" t="str">
        <f>'BNB-System'!C111</f>
        <v>1 Fahrradstellplatz / 40 m²NF oder
1 Fahrradstellplatz / 3 Nutzer</v>
      </c>
      <c r="D115" s="262">
        <f>'BNB-System'!D111</f>
        <v>40</v>
      </c>
      <c r="E115" s="415"/>
      <c r="F115" s="739">
        <f>'Bewertung durch Anwender'!G115</f>
        <v>0</v>
      </c>
      <c r="G115" s="757">
        <f>'Bewertung durch Anwender'!N115</f>
        <v>0</v>
      </c>
      <c r="H115" s="552"/>
      <c r="I115" s="329"/>
      <c r="J115" s="329"/>
      <c r="K115" s="125"/>
      <c r="L115" s="329">
        <f>'BNB-System'!H111</f>
        <v>0</v>
      </c>
      <c r="M115" s="563"/>
      <c r="N115" s="563"/>
      <c r="O115" s="125"/>
      <c r="Q115" s="45"/>
    </row>
    <row r="116" spans="2:17" ht="24" hidden="1" outlineLevel="1">
      <c r="B116" s="130"/>
      <c r="C116" s="137" t="str">
        <f>'BNB-System'!C112</f>
        <v>1 Fahrradstellplatz / 80m²NF oder
1 Fahrradstellplatz / 6 Nutzer</v>
      </c>
      <c r="D116" s="262">
        <f>'BNB-System'!D112</f>
        <v>30</v>
      </c>
      <c r="E116" s="415"/>
      <c r="F116" s="739">
        <f>'Bewertung durch Anwender'!G116</f>
        <v>0</v>
      </c>
      <c r="G116" s="757">
        <f>'Bewertung durch Anwender'!N116</f>
        <v>0</v>
      </c>
      <c r="H116" s="552"/>
      <c r="I116" s="329"/>
      <c r="J116" s="329"/>
      <c r="K116" s="125"/>
      <c r="L116" s="329">
        <f>'BNB-System'!H112</f>
        <v>0</v>
      </c>
      <c r="M116" s="563"/>
      <c r="N116" s="563"/>
      <c r="O116" s="125"/>
      <c r="Q116" s="45"/>
    </row>
    <row r="117" spans="2:17" ht="24" hidden="1" outlineLevel="1">
      <c r="B117" s="130"/>
      <c r="C117" s="137" t="str">
        <f>'BNB-System'!C113</f>
        <v>1 Fahrradstellplatz / 120m²NF oder
1 Fahrradstellplatz / 9 Nutzer</v>
      </c>
      <c r="D117" s="262">
        <f>'BNB-System'!D113</f>
        <v>20</v>
      </c>
      <c r="E117" s="415"/>
      <c r="F117" s="739">
        <f>'Bewertung durch Anwender'!G117</f>
        <v>0</v>
      </c>
      <c r="G117" s="757">
        <f>'Bewertung durch Anwender'!N117</f>
        <v>0</v>
      </c>
      <c r="H117" s="552"/>
      <c r="I117" s="329"/>
      <c r="J117" s="329"/>
      <c r="K117" s="125"/>
      <c r="L117" s="329">
        <f>'BNB-System'!H113</f>
        <v>0</v>
      </c>
      <c r="M117" s="563"/>
      <c r="N117" s="563"/>
      <c r="O117" s="125"/>
      <c r="Q117" s="45"/>
    </row>
    <row r="118" spans="2:17" ht="24" hidden="1" outlineLevel="1">
      <c r="B118" s="130"/>
      <c r="C118" s="137" t="str">
        <f>'BNB-System'!C114</f>
        <v>1 Fahrradstellplatz / 160m²NF oder
1 Fahrradstellplatz / 12 Nutzer</v>
      </c>
      <c r="D118" s="262">
        <f>'BNB-System'!D114</f>
        <v>10</v>
      </c>
      <c r="E118" s="415"/>
      <c r="F118" s="739">
        <f>'Bewertung durch Anwender'!G118</f>
        <v>0</v>
      </c>
      <c r="G118" s="757">
        <f>'Bewertung durch Anwender'!N118</f>
        <v>0</v>
      </c>
      <c r="H118" s="552"/>
      <c r="I118" s="329"/>
      <c r="J118" s="329"/>
      <c r="K118" s="125"/>
      <c r="L118" s="329">
        <f>'BNB-System'!H114</f>
        <v>0</v>
      </c>
      <c r="M118" s="563"/>
      <c r="N118" s="563"/>
      <c r="O118" s="125"/>
      <c r="Q118" s="45"/>
    </row>
    <row r="119" spans="2:17" ht="15.75" hidden="1" customHeight="1" outlineLevel="1">
      <c r="B119" s="130"/>
      <c r="C119" s="394" t="str">
        <f>'BNB-System'!C115</f>
        <v>Anzahl der Lademöglichkeiten und Carsharing-Stellplätze</v>
      </c>
      <c r="D119" s="262"/>
      <c r="E119" s="415"/>
      <c r="F119" s="739" t="str">
        <f>'Bewertung durch Anwender'!G119</f>
        <v/>
      </c>
      <c r="G119" s="757">
        <f>'Bewertung durch Anwender'!N119</f>
        <v>0</v>
      </c>
      <c r="H119" s="552"/>
      <c r="I119" s="329"/>
      <c r="J119" s="329"/>
      <c r="K119" s="125"/>
      <c r="L119" s="329">
        <f>'BNB-System'!H115</f>
        <v>0</v>
      </c>
      <c r="M119" s="563"/>
      <c r="N119" s="563"/>
      <c r="O119" s="125"/>
      <c r="Q119" s="45"/>
    </row>
    <row r="120" spans="2:17" ht="24" hidden="1" outlineLevel="1">
      <c r="B120" s="130"/>
      <c r="C120" s="137" t="str">
        <f>'BNB-System'!C117</f>
        <v xml:space="preserve">Lademöglichkeiten für Elektro-Pkw sind für 5 % der Pkw-Stellplätze (mind. jedoch 1) vorhanden. </v>
      </c>
      <c r="D120" s="262">
        <f>'BNB-System'!D117</f>
        <v>5</v>
      </c>
      <c r="E120" s="415"/>
      <c r="F120" s="739">
        <f>'Bewertung durch Anwender'!G121</f>
        <v>0</v>
      </c>
      <c r="G120" s="757">
        <f>'Bewertung durch Anwender'!N121</f>
        <v>0</v>
      </c>
      <c r="H120" s="552"/>
      <c r="I120" s="329"/>
      <c r="J120" s="329"/>
      <c r="K120" s="125"/>
      <c r="L120" s="329">
        <f>'BNB-System'!H117</f>
        <v>0</v>
      </c>
      <c r="M120" s="563"/>
      <c r="N120" s="563"/>
      <c r="O120" s="125"/>
      <c r="Q120" s="45"/>
    </row>
    <row r="121" spans="2:17" ht="24" hidden="1" outlineLevel="1">
      <c r="B121" s="130"/>
      <c r="C121" s="137" t="str">
        <f>'BNB-System'!C118</f>
        <v>Ein Carsharing-Stellplatz ist öffentlich zugänglich auf dem Grundstück vorhanden.</v>
      </c>
      <c r="D121" s="262">
        <f>'BNB-System'!D118</f>
        <v>5</v>
      </c>
      <c r="E121" s="415"/>
      <c r="F121" s="739">
        <f>'Bewertung durch Anwender'!G122</f>
        <v>0</v>
      </c>
      <c r="G121" s="757">
        <f>'Bewertung durch Anwender'!N122</f>
        <v>0</v>
      </c>
      <c r="H121" s="552"/>
      <c r="I121" s="329"/>
      <c r="J121" s="329"/>
      <c r="K121" s="125"/>
      <c r="L121" s="329">
        <f>'BNB-System'!H118</f>
        <v>0</v>
      </c>
      <c r="M121" s="563"/>
      <c r="N121" s="563"/>
      <c r="O121" s="125"/>
      <c r="Q121" s="45"/>
    </row>
    <row r="122" spans="2:17" hidden="1" outlineLevel="1">
      <c r="B122" s="130"/>
      <c r="C122" s="394" t="str">
        <f>'BNB-System'!C119</f>
        <v>Qualitative Anforderungen an Fahrradstellplätze</v>
      </c>
      <c r="D122" s="262"/>
      <c r="E122" s="415"/>
      <c r="F122" s="739"/>
      <c r="G122" s="757">
        <f>'Bewertung durch Anwender'!N123</f>
        <v>0</v>
      </c>
      <c r="H122" s="552"/>
      <c r="I122" s="329"/>
      <c r="J122" s="329"/>
      <c r="K122" s="125"/>
      <c r="L122" s="329">
        <f>'BNB-System'!H119</f>
        <v>0</v>
      </c>
      <c r="M122" s="563"/>
      <c r="N122" s="563"/>
      <c r="O122" s="125"/>
      <c r="Q122" s="45"/>
    </row>
    <row r="123" spans="2:17" hidden="1" outlineLevel="1">
      <c r="B123" s="130"/>
      <c r="C123" s="137" t="str">
        <f>'BNB-System'!C120</f>
        <v xml:space="preserve"> Anordnungsprinzipien und Abstände</v>
      </c>
      <c r="D123" s="262">
        <f>'BNB-System'!D120</f>
        <v>10</v>
      </c>
      <c r="E123" s="415"/>
      <c r="F123" s="739">
        <f>'Bewertung durch Anwender'!G124</f>
        <v>0</v>
      </c>
      <c r="G123" s="757">
        <f>'Bewertung durch Anwender'!N124</f>
        <v>0</v>
      </c>
      <c r="H123" s="552"/>
      <c r="I123" s="329"/>
      <c r="J123" s="329"/>
      <c r="K123" s="125"/>
      <c r="L123" s="329">
        <f>'BNB-System'!H120</f>
        <v>0</v>
      </c>
      <c r="M123" s="563"/>
      <c r="N123" s="563"/>
      <c r="O123" s="125"/>
      <c r="Q123" s="45"/>
    </row>
    <row r="124" spans="2:17" hidden="1" outlineLevel="1">
      <c r="B124" s="130"/>
      <c r="C124" s="137" t="str">
        <f>'BNB-System'!C121</f>
        <v>Position der Fahrradstellplätze für Besucher</v>
      </c>
      <c r="D124" s="262">
        <f>'BNB-System'!D121</f>
        <v>5</v>
      </c>
      <c r="E124" s="415"/>
      <c r="F124" s="739">
        <f>'Bewertung durch Anwender'!G125</f>
        <v>0</v>
      </c>
      <c r="G124" s="757">
        <f>'Bewertung durch Anwender'!N125</f>
        <v>0</v>
      </c>
      <c r="H124" s="552"/>
      <c r="I124" s="329"/>
      <c r="J124" s="329"/>
      <c r="K124" s="125"/>
      <c r="L124" s="329">
        <f>'BNB-System'!H121</f>
        <v>0</v>
      </c>
      <c r="M124" s="563"/>
      <c r="N124" s="563"/>
      <c r="O124" s="125"/>
      <c r="Q124" s="45"/>
    </row>
    <row r="125" spans="2:17" ht="15.75" hidden="1" customHeight="1" outlineLevel="1">
      <c r="B125" s="130"/>
      <c r="C125" s="137" t="str">
        <f>'BNB-System'!C122</f>
        <v>Position der Fahrradstellplätze für Nutzer</v>
      </c>
      <c r="D125" s="262">
        <f>'BNB-System'!D122</f>
        <v>5</v>
      </c>
      <c r="E125" s="415"/>
      <c r="F125" s="739">
        <f>'Bewertung durch Anwender'!G126</f>
        <v>0</v>
      </c>
      <c r="G125" s="757">
        <f>'Bewertung durch Anwender'!N126</f>
        <v>0</v>
      </c>
      <c r="H125" s="552"/>
      <c r="I125" s="329"/>
      <c r="J125" s="329"/>
      <c r="K125" s="125"/>
      <c r="L125" s="329">
        <f>'BNB-System'!H122</f>
        <v>0</v>
      </c>
      <c r="M125" s="563"/>
      <c r="N125" s="563"/>
      <c r="O125" s="125"/>
      <c r="Q125" s="45"/>
    </row>
    <row r="126" spans="2:17" ht="15" hidden="1" customHeight="1" outlineLevel="1">
      <c r="B126" s="130"/>
      <c r="C126" s="137" t="str">
        <f>'BNB-System'!C123</f>
        <v>Witterungsgeschutz</v>
      </c>
      <c r="D126" s="262">
        <f>'BNB-System'!D123</f>
        <v>10</v>
      </c>
      <c r="E126" s="415"/>
      <c r="F126" s="739">
        <f>'Bewertung durch Anwender'!G127</f>
        <v>0</v>
      </c>
      <c r="G126" s="757">
        <f>'Bewertung durch Anwender'!N127</f>
        <v>0</v>
      </c>
      <c r="H126" s="552"/>
      <c r="I126" s="329"/>
      <c r="J126" s="329"/>
      <c r="K126" s="125"/>
      <c r="L126" s="329">
        <f>'BNB-System'!H123</f>
        <v>0</v>
      </c>
      <c r="M126" s="563"/>
      <c r="N126" s="563"/>
      <c r="O126" s="125"/>
      <c r="Q126" s="45"/>
    </row>
    <row r="127" spans="2:17" hidden="1" outlineLevel="1">
      <c r="B127" s="130"/>
      <c r="C127" s="137" t="str">
        <f>'BNB-System'!C124</f>
        <v>Beleuchtung</v>
      </c>
      <c r="D127" s="262">
        <f>'BNB-System'!D124</f>
        <v>10</v>
      </c>
      <c r="E127" s="415"/>
      <c r="F127" s="739">
        <f>'Bewertung durch Anwender'!G128</f>
        <v>0</v>
      </c>
      <c r="G127" s="757">
        <f>'Bewertung durch Anwender'!N128</f>
        <v>0</v>
      </c>
      <c r="H127" s="552"/>
      <c r="I127" s="329"/>
      <c r="J127" s="329"/>
      <c r="K127" s="125"/>
      <c r="L127" s="329">
        <f>'BNB-System'!H124</f>
        <v>0</v>
      </c>
      <c r="M127" s="563"/>
      <c r="N127" s="563"/>
      <c r="O127" s="125"/>
      <c r="Q127" s="45"/>
    </row>
    <row r="128" spans="2:17" hidden="1" outlineLevel="1">
      <c r="B128" s="130"/>
      <c r="C128" s="137" t="str">
        <f>'BNB-System'!C125</f>
        <v>Diebstahlgesicherter Bereich</v>
      </c>
      <c r="D128" s="262">
        <f>'BNB-System'!D125</f>
        <v>5</v>
      </c>
      <c r="E128" s="415"/>
      <c r="F128" s="739">
        <f>'Bewertung durch Anwender'!G129</f>
        <v>0</v>
      </c>
      <c r="G128" s="757">
        <f>'Bewertung durch Anwender'!N129</f>
        <v>0</v>
      </c>
      <c r="H128" s="552"/>
      <c r="I128" s="329"/>
      <c r="J128" s="329"/>
      <c r="K128" s="125"/>
      <c r="L128" s="329">
        <f>'BNB-System'!H125</f>
        <v>0</v>
      </c>
      <c r="M128" s="563"/>
      <c r="N128" s="563"/>
      <c r="O128" s="125"/>
      <c r="Q128" s="45"/>
    </row>
    <row r="129" spans="2:17" ht="15" hidden="1" customHeight="1" outlineLevel="1">
      <c r="B129" s="130"/>
      <c r="C129" s="137" t="str">
        <f>'BNB-System'!C126</f>
        <v>Fläche mit Ausstattung  für Wartungsarbeiten</v>
      </c>
      <c r="D129" s="262">
        <f>'BNB-System'!D126</f>
        <v>5</v>
      </c>
      <c r="E129" s="415"/>
      <c r="F129" s="739">
        <f>'Bewertung durch Anwender'!G130</f>
        <v>0</v>
      </c>
      <c r="G129" s="757">
        <f>'Bewertung durch Anwender'!N130</f>
        <v>0</v>
      </c>
      <c r="H129" s="552"/>
      <c r="I129" s="329"/>
      <c r="J129" s="329"/>
      <c r="K129" s="125"/>
      <c r="L129" s="329">
        <f>'BNB-System'!H126</f>
        <v>0</v>
      </c>
      <c r="M129" s="563"/>
      <c r="N129" s="563"/>
      <c r="O129" s="125"/>
      <c r="Q129" s="45"/>
    </row>
    <row r="130" spans="2:17" ht="15" hidden="1" customHeight="1" outlineLevel="1">
      <c r="B130" s="130"/>
      <c r="C130" s="137" t="str">
        <f>'BNB-System'!C127</f>
        <v>Duschen und Umkleiden</v>
      </c>
      <c r="D130" s="262">
        <f>'BNB-System'!D127</f>
        <v>5</v>
      </c>
      <c r="E130" s="415"/>
      <c r="F130" s="739">
        <f>'Bewertung durch Anwender'!G131</f>
        <v>0</v>
      </c>
      <c r="G130" s="757">
        <f>'Bewertung durch Anwender'!N131</f>
        <v>0</v>
      </c>
      <c r="H130" s="552"/>
      <c r="I130" s="329"/>
      <c r="J130" s="329"/>
      <c r="K130" s="125"/>
      <c r="L130" s="329">
        <f>'BNB-System'!H127</f>
        <v>0</v>
      </c>
      <c r="M130" s="563"/>
      <c r="N130" s="563"/>
      <c r="O130" s="125"/>
      <c r="Q130" s="45"/>
    </row>
    <row r="131" spans="2:17" ht="15" hidden="1" customHeight="1" outlineLevel="1" thickBot="1">
      <c r="B131" s="130"/>
      <c r="C131" s="137" t="str">
        <f>'BNB-System'!C128</f>
        <v>Trocknungsmöglichkeiten</v>
      </c>
      <c r="D131" s="262">
        <f>'BNB-System'!D128</f>
        <v>5</v>
      </c>
      <c r="E131" s="415"/>
      <c r="F131" s="739">
        <f>'Bewertung durch Anwender'!G132</f>
        <v>0</v>
      </c>
      <c r="G131" s="757">
        <f>'Bewertung durch Anwender'!N132</f>
        <v>0</v>
      </c>
      <c r="H131" s="554"/>
      <c r="I131" s="329"/>
      <c r="J131" s="329"/>
      <c r="K131" s="125"/>
      <c r="L131" s="329">
        <f>'BNB-System'!H128</f>
        <v>0</v>
      </c>
      <c r="M131" s="563"/>
      <c r="N131" s="563"/>
      <c r="O131" s="125"/>
      <c r="Q131" s="45"/>
    </row>
    <row r="132" spans="2:17" ht="15" customHeight="1" collapsed="1" thickBot="1">
      <c r="B132" s="117"/>
      <c r="C132" s="118" t="str">
        <f>'BNB-System'!C129</f>
        <v>Sicherung der Gestaltungsqualität</v>
      </c>
      <c r="D132" s="119"/>
      <c r="E132" s="414"/>
      <c r="F132" s="746"/>
      <c r="G132" s="119"/>
      <c r="H132" s="119"/>
      <c r="I132" s="510"/>
      <c r="J132" s="510"/>
      <c r="K132" s="125"/>
      <c r="L132" s="510">
        <f>'BNB-System'!H129</f>
        <v>0</v>
      </c>
      <c r="M132" s="576"/>
      <c r="N132" s="576"/>
      <c r="O132" s="125"/>
      <c r="Q132" s="45"/>
    </row>
    <row r="133" spans="2:17" ht="15" customHeight="1" thickBot="1">
      <c r="B133" s="57" t="str">
        <f>'BNB-System'!B130</f>
        <v xml:space="preserve"> 3.3.1</v>
      </c>
      <c r="C133" s="379" t="str">
        <f>'BNB-System'!C130</f>
        <v>Gestalterische und städtebauliche Qualität</v>
      </c>
      <c r="D133" s="202">
        <f>'BNB-System'!D130</f>
        <v>100</v>
      </c>
      <c r="E133" s="403">
        <f>'BNB-System'!G130</f>
        <v>2.9347826086956522E-2</v>
      </c>
      <c r="F133" s="744">
        <f>'Bewertung durch Anwender'!G134</f>
        <v>0</v>
      </c>
      <c r="G133" s="350">
        <f>'Bewertung durch Anwender'!N134</f>
        <v>0</v>
      </c>
      <c r="H133" s="773">
        <f>IF(AND(H134&gt;0,H138&lt;=H139),SUM(H134:H137),IF(AND(H134&gt;0,H139&lt;=H138),SUM(H134:H137),IF(H138&gt;0,H138,IF(H139&gt;0,H139,H140))))</f>
        <v>0</v>
      </c>
      <c r="I133" s="491"/>
      <c r="J133" s="491"/>
      <c r="K133" s="125"/>
      <c r="L133" s="491">
        <f>'BNB-System'!H130</f>
        <v>300</v>
      </c>
      <c r="M133" s="569">
        <f>IF(ISNUMBER(G133*E133/100),G133*E133/100,0)</f>
        <v>0</v>
      </c>
      <c r="N133" s="557">
        <f>IF(ISNUMBER(H133*E133/100),H133*E133/100,0)</f>
        <v>0</v>
      </c>
      <c r="O133" s="125"/>
      <c r="Q133" s="45"/>
    </row>
    <row r="134" spans="2:17" ht="15" hidden="1" customHeight="1" outlineLevel="1">
      <c r="B134" s="145"/>
      <c r="C134" s="137" t="str">
        <f>'BNB-System'!C131</f>
        <v>Durchführung von Planungswettbewerben</v>
      </c>
      <c r="D134" s="262">
        <f>'BNB-System'!D131</f>
        <v>20</v>
      </c>
      <c r="E134" s="415"/>
      <c r="F134" s="739">
        <f>'Bewertung durch Anwender'!G135</f>
        <v>0</v>
      </c>
      <c r="G134" s="757">
        <f>'Bewertung durch Anwender'!N135</f>
        <v>0</v>
      </c>
      <c r="H134" s="789"/>
      <c r="I134" s="329"/>
      <c r="J134" s="329"/>
      <c r="K134" s="125"/>
      <c r="L134" s="329">
        <f>'BNB-System'!H131</f>
        <v>0</v>
      </c>
      <c r="M134" s="563"/>
      <c r="N134" s="563"/>
      <c r="O134" s="125"/>
      <c r="Q134" s="45"/>
    </row>
    <row r="135" spans="2:17" ht="15" hidden="1" customHeight="1" outlineLevel="1">
      <c r="B135" s="145"/>
      <c r="C135" s="137" t="str">
        <f>'BNB-System'!C132</f>
        <v>Wettbewerbsverfahren</v>
      </c>
      <c r="D135" s="262">
        <f>'BNB-System'!D132</f>
        <v>40</v>
      </c>
      <c r="E135" s="415"/>
      <c r="F135" s="739">
        <f>'Bewertung durch Anwender'!G136</f>
        <v>0</v>
      </c>
      <c r="G135" s="757">
        <f>'Bewertung durch Anwender'!N136</f>
        <v>0</v>
      </c>
      <c r="H135" s="789"/>
      <c r="I135" s="329"/>
      <c r="J135" s="329"/>
      <c r="K135" s="125"/>
      <c r="L135" s="329">
        <f>'BNB-System'!H132</f>
        <v>0</v>
      </c>
      <c r="M135" s="563"/>
      <c r="N135" s="563"/>
      <c r="O135" s="125"/>
      <c r="Q135" s="45"/>
    </row>
    <row r="136" spans="2:17" ht="15" hidden="1" customHeight="1" outlineLevel="1">
      <c r="B136" s="145"/>
      <c r="C136" s="137" t="str">
        <f>'BNB-System'!C133</f>
        <v>Ausführung des Entwurfs eines der Preisträger</v>
      </c>
      <c r="D136" s="262">
        <f>'BNB-System'!D133</f>
        <v>30</v>
      </c>
      <c r="E136" s="415"/>
      <c r="F136" s="739">
        <f>'Bewertung durch Anwender'!G137</f>
        <v>0</v>
      </c>
      <c r="G136" s="757">
        <f>'Bewertung durch Anwender'!N137</f>
        <v>0</v>
      </c>
      <c r="H136" s="789"/>
      <c r="I136" s="329"/>
      <c r="J136" s="329"/>
      <c r="K136" s="125"/>
      <c r="L136" s="329">
        <f>'BNB-System'!H133</f>
        <v>0</v>
      </c>
      <c r="M136" s="563"/>
      <c r="N136" s="563"/>
      <c r="O136" s="125"/>
      <c r="Q136" s="45"/>
    </row>
    <row r="137" spans="2:17" ht="15.75" hidden="1" customHeight="1" outlineLevel="1">
      <c r="B137" s="145"/>
      <c r="C137" s="137" t="str">
        <f>'BNB-System'!C134</f>
        <v>Beauftragung des Planungsteams</v>
      </c>
      <c r="D137" s="262">
        <f>'BNB-System'!D134</f>
        <v>10</v>
      </c>
      <c r="E137" s="415"/>
      <c r="F137" s="739">
        <f>'Bewertung durch Anwender'!G138</f>
        <v>0</v>
      </c>
      <c r="G137" s="757">
        <f>'Bewertung durch Anwender'!N138</f>
        <v>0</v>
      </c>
      <c r="H137" s="789"/>
      <c r="I137" s="329"/>
      <c r="J137" s="329"/>
      <c r="K137" s="125"/>
      <c r="L137" s="329">
        <f>'BNB-System'!H134</f>
        <v>0</v>
      </c>
      <c r="M137" s="563"/>
      <c r="N137" s="563"/>
      <c r="O137" s="125"/>
      <c r="Q137" s="45"/>
    </row>
    <row r="138" spans="2:17" ht="15" hidden="1" customHeight="1" outlineLevel="1">
      <c r="B138" s="145"/>
      <c r="C138" s="137" t="str">
        <f>'BNB-System'!C135</f>
        <v>Auszeichnung mit einem Architekturpreis</v>
      </c>
      <c r="D138" s="262">
        <f>'BNB-System'!D135</f>
        <v>60</v>
      </c>
      <c r="E138" s="415"/>
      <c r="F138" s="739">
        <f>'Bewertung durch Anwender'!G139</f>
        <v>0</v>
      </c>
      <c r="G138" s="757">
        <f>'Bewertung durch Anwender'!N139</f>
        <v>0</v>
      </c>
      <c r="H138" s="789"/>
      <c r="I138" s="329"/>
      <c r="J138" s="329"/>
      <c r="K138" s="125"/>
      <c r="L138" s="329">
        <f>'BNB-System'!H135</f>
        <v>0</v>
      </c>
      <c r="M138" s="563"/>
      <c r="N138" s="563"/>
      <c r="O138" s="125"/>
      <c r="Q138" s="45"/>
    </row>
    <row r="139" spans="2:17" ht="15" hidden="1" customHeight="1" outlineLevel="1">
      <c r="B139" s="145"/>
      <c r="C139" s="137" t="str">
        <f>'BNB-System'!C136</f>
        <v>Unabhängiges Expertengremium</v>
      </c>
      <c r="D139" s="262">
        <f>'BNB-System'!D136</f>
        <v>40</v>
      </c>
      <c r="E139" s="415"/>
      <c r="F139" s="739">
        <f>'Bewertung durch Anwender'!G140</f>
        <v>0</v>
      </c>
      <c r="G139" s="757">
        <f>'Bewertung durch Anwender'!N140</f>
        <v>0</v>
      </c>
      <c r="H139" s="789"/>
      <c r="I139" s="329"/>
      <c r="J139" s="329"/>
      <c r="K139" s="125"/>
      <c r="L139" s="329">
        <f>'BNB-System'!H136</f>
        <v>0</v>
      </c>
      <c r="M139" s="563"/>
      <c r="N139" s="563"/>
      <c r="O139" s="125"/>
      <c r="Q139" s="45"/>
    </row>
    <row r="140" spans="2:17" ht="15" hidden="1" customHeight="1" outlineLevel="1" thickBot="1">
      <c r="B140" s="149"/>
      <c r="C140" s="137" t="str">
        <f>'BNB-System'!C137</f>
        <v>Sonderfall Mindestanforderung</v>
      </c>
      <c r="D140" s="262">
        <f>'BNB-System'!D137</f>
        <v>10</v>
      </c>
      <c r="E140" s="416"/>
      <c r="F140" s="739">
        <f>'Bewertung durch Anwender'!G141</f>
        <v>0</v>
      </c>
      <c r="G140" s="757">
        <f>'Bewertung durch Anwender'!N141</f>
        <v>0</v>
      </c>
      <c r="H140" s="790"/>
      <c r="I140" s="329"/>
      <c r="J140" s="329"/>
      <c r="K140" s="125"/>
      <c r="L140" s="329">
        <f>'BNB-System'!H137</f>
        <v>0</v>
      </c>
      <c r="M140" s="563"/>
      <c r="N140" s="563"/>
      <c r="O140" s="125"/>
      <c r="Q140" s="45"/>
    </row>
    <row r="141" spans="2:17" ht="15" customHeight="1" collapsed="1" thickBot="1">
      <c r="B141" s="57" t="str">
        <f>'BNB-System'!B138</f>
        <v xml:space="preserve"> 3.3.2</v>
      </c>
      <c r="C141" s="379" t="str">
        <f>'BNB-System'!C138</f>
        <v xml:space="preserve">Kunst am Bau </v>
      </c>
      <c r="D141" s="202">
        <f>'BNB-System'!D138</f>
        <v>100</v>
      </c>
      <c r="E141" s="403">
        <f>'BNB-System'!G138</f>
        <v>9.7826086956521747E-3</v>
      </c>
      <c r="F141" s="744">
        <f>'Bewertung durch Anwender'!G142</f>
        <v>0</v>
      </c>
      <c r="G141" s="350">
        <f>'Bewertung durch Anwender'!N142</f>
        <v>0</v>
      </c>
      <c r="H141" s="792">
        <f>SUM(H142:H145)</f>
        <v>0</v>
      </c>
      <c r="I141" s="491"/>
      <c r="J141" s="491"/>
      <c r="K141" s="125"/>
      <c r="L141" s="491">
        <f>'BNB-System'!H138</f>
        <v>100</v>
      </c>
      <c r="M141" s="569">
        <f>IF(ISNUMBER(G141*E141/100),G141*E141/100,0)</f>
        <v>0</v>
      </c>
      <c r="N141" s="557">
        <f>IF(ISNUMBER(H141*E141/100),H141*E141/100,0)</f>
        <v>0</v>
      </c>
      <c r="O141" s="125"/>
      <c r="Q141" s="45"/>
    </row>
    <row r="142" spans="2:17" ht="15" hidden="1" customHeight="1" outlineLevel="1">
      <c r="B142" s="130"/>
      <c r="C142" s="137" t="str">
        <f>'BNB-System'!C139</f>
        <v>Mindestanforderung</v>
      </c>
      <c r="D142" s="262">
        <f>'BNB-System'!D139</f>
        <v>10</v>
      </c>
      <c r="E142" s="415"/>
      <c r="F142" s="739">
        <f>'Bewertung durch Anwender'!G143</f>
        <v>0</v>
      </c>
      <c r="G142" s="757">
        <f>'Bewertung durch Anwender'!N143</f>
        <v>0</v>
      </c>
      <c r="H142" s="552"/>
      <c r="I142" s="329"/>
      <c r="J142" s="329"/>
      <c r="K142" s="125"/>
      <c r="L142" s="329">
        <f>'BNB-System'!H139</f>
        <v>0</v>
      </c>
      <c r="M142" s="563"/>
      <c r="N142" s="563"/>
      <c r="O142" s="125"/>
      <c r="Q142" s="45"/>
    </row>
    <row r="143" spans="2:17" ht="15" hidden="1" customHeight="1" outlineLevel="1">
      <c r="B143" s="130"/>
      <c r="C143" s="137" t="str">
        <f>'BNB-System'!C140</f>
        <v>Bereitstellung von Mitteln im Rahmen der Bauaufgabe</v>
      </c>
      <c r="D143" s="262">
        <f>'BNB-System'!D140</f>
        <v>30</v>
      </c>
      <c r="E143" s="415"/>
      <c r="F143" s="739">
        <f>'Bewertung durch Anwender'!G144</f>
        <v>0</v>
      </c>
      <c r="G143" s="757">
        <f>'Bewertung durch Anwender'!N144</f>
        <v>0</v>
      </c>
      <c r="H143" s="552"/>
      <c r="I143" s="329"/>
      <c r="J143" s="329"/>
      <c r="K143" s="125"/>
      <c r="L143" s="329">
        <f>'BNB-System'!H140</f>
        <v>0</v>
      </c>
      <c r="M143" s="563"/>
      <c r="N143" s="563"/>
      <c r="O143" s="125"/>
      <c r="Q143" s="45"/>
    </row>
    <row r="144" spans="2:17" ht="15" hidden="1" customHeight="1" outlineLevel="1">
      <c r="B144" s="130"/>
      <c r="C144" s="137" t="str">
        <f>'BNB-System'!C141</f>
        <v>Umsetzung des BMVBS-Leitfadens Kunst am Bau</v>
      </c>
      <c r="D144" s="262">
        <f>'BNB-System'!D141</f>
        <v>40</v>
      </c>
      <c r="E144" s="415"/>
      <c r="F144" s="739">
        <f>'Bewertung durch Anwender'!G145</f>
        <v>0</v>
      </c>
      <c r="G144" s="757">
        <f>'Bewertung durch Anwender'!N145</f>
        <v>0</v>
      </c>
      <c r="H144" s="552"/>
      <c r="I144" s="329"/>
      <c r="J144" s="329"/>
      <c r="K144" s="125"/>
      <c r="L144" s="329">
        <f>'BNB-System'!H141</f>
        <v>0</v>
      </c>
      <c r="M144" s="563"/>
      <c r="N144" s="563"/>
      <c r="O144" s="125"/>
      <c r="Q144" s="45"/>
    </row>
    <row r="145" spans="2:17" ht="15" hidden="1" customHeight="1" outlineLevel="1" thickBot="1">
      <c r="B145" s="392"/>
      <c r="C145" s="137" t="str">
        <f>'BNB-System'!C142</f>
        <v>Öffentlichkeitsarbeit, Rezeption  der Kunst am Bau</v>
      </c>
      <c r="D145" s="262">
        <f>'BNB-System'!D142</f>
        <v>20</v>
      </c>
      <c r="E145" s="415"/>
      <c r="F145" s="739">
        <f>'Bewertung durch Anwender'!G146</f>
        <v>0</v>
      </c>
      <c r="G145" s="757">
        <f>'Bewertung durch Anwender'!N146</f>
        <v>0</v>
      </c>
      <c r="H145" s="554"/>
      <c r="I145" s="329"/>
      <c r="J145" s="329"/>
      <c r="K145" s="125"/>
      <c r="L145" s="329">
        <f>'BNB-System'!H142</f>
        <v>0</v>
      </c>
      <c r="M145" s="563"/>
      <c r="N145" s="563"/>
      <c r="O145" s="125"/>
      <c r="Q145" s="45"/>
    </row>
    <row r="146" spans="2:17" ht="15" customHeight="1" collapsed="1">
      <c r="B146" s="155"/>
      <c r="C146" s="156"/>
      <c r="D146" s="157"/>
      <c r="E146" s="417"/>
      <c r="F146" s="749"/>
      <c r="G146" s="157"/>
      <c r="H146" s="157"/>
      <c r="I146" s="496"/>
      <c r="J146" s="496"/>
      <c r="K146" s="161"/>
      <c r="L146" s="496">
        <f>'BNB-System'!H143</f>
        <v>0</v>
      </c>
      <c r="M146" s="577"/>
      <c r="N146" s="577"/>
      <c r="O146" s="161"/>
      <c r="Q146" s="45"/>
    </row>
    <row r="147" spans="2:17" ht="15" customHeight="1">
      <c r="B147" s="162" t="str">
        <f>'BNB-System'!B144</f>
        <v>Technische Qualität</v>
      </c>
      <c r="C147" s="163"/>
      <c r="D147" s="164"/>
      <c r="E147" s="546">
        <f>'BNB-System'!G144</f>
        <v>0.22500000000000001</v>
      </c>
      <c r="F147" s="546">
        <f>'Bewertung durch Anwender'!G148</f>
        <v>0</v>
      </c>
      <c r="G147" s="546">
        <f>'Bewertung durch Anwender'!N148</f>
        <v>0</v>
      </c>
      <c r="H147" s="546">
        <f>H150*($E$150/100)+H155*($E$155/100)+H162*($E$162/100)+H172*($E$172/100)+H173*($E$173/100)+H174*($E$174/100)</f>
        <v>0</v>
      </c>
      <c r="I147" s="497"/>
      <c r="J147" s="497"/>
      <c r="K147" s="166"/>
      <c r="L147" s="497">
        <f>'BNB-System'!H144</f>
        <v>1000</v>
      </c>
      <c r="M147" s="578"/>
      <c r="N147" s="578"/>
      <c r="O147" s="166"/>
      <c r="Q147" s="45"/>
    </row>
    <row r="148" spans="2:17" ht="15" customHeight="1" thickBot="1">
      <c r="B148" s="167"/>
      <c r="C148" s="168"/>
      <c r="D148" s="169"/>
      <c r="E148" s="418"/>
      <c r="F148" s="750"/>
      <c r="G148" s="169"/>
      <c r="H148" s="169"/>
      <c r="I148" s="498"/>
      <c r="J148" s="498"/>
      <c r="K148" s="166"/>
      <c r="L148" s="498">
        <f>'BNB-System'!H145</f>
        <v>0</v>
      </c>
      <c r="M148" s="579"/>
      <c r="N148" s="579"/>
      <c r="O148" s="166"/>
      <c r="Q148" s="45"/>
    </row>
    <row r="149" spans="2:17" ht="15" thickBot="1">
      <c r="B149" s="173"/>
      <c r="C149" s="174" t="str">
        <f>'BNB-System'!C146</f>
        <v>technische Ausführung</v>
      </c>
      <c r="D149" s="175"/>
      <c r="E149" s="419"/>
      <c r="F149" s="798"/>
      <c r="G149" s="175"/>
      <c r="H149" s="175"/>
      <c r="I149" s="511"/>
      <c r="J149" s="511"/>
      <c r="K149" s="178"/>
      <c r="L149" s="511">
        <f>'BNB-System'!H146</f>
        <v>0</v>
      </c>
      <c r="M149" s="580"/>
      <c r="N149" s="580"/>
      <c r="O149" s="178"/>
      <c r="Q149" s="45"/>
    </row>
    <row r="150" spans="2:17" ht="15" thickBot="1">
      <c r="B150" s="57" t="str">
        <f>'BNB-System'!B147</f>
        <v xml:space="preserve"> 4.1.1</v>
      </c>
      <c r="C150" s="360" t="str">
        <f>'BNB-System'!C147</f>
        <v xml:space="preserve">Schallschutz </v>
      </c>
      <c r="D150" s="476">
        <f>'BNB-System'!D147</f>
        <v>100</v>
      </c>
      <c r="E150" s="477">
        <f>'BNB-System'!G147</f>
        <v>4.5000000000000005E-2</v>
      </c>
      <c r="F150" s="751">
        <f>'Bewertung durch Anwender'!G151</f>
        <v>0</v>
      </c>
      <c r="G150" s="480">
        <f>'Bewertung durch Anwender'!N151</f>
        <v>0</v>
      </c>
      <c r="H150" s="792">
        <f>SUM(H151:H154)</f>
        <v>0</v>
      </c>
      <c r="I150" s="499"/>
      <c r="J150" s="499"/>
      <c r="K150" s="179"/>
      <c r="L150" s="499">
        <f>'BNB-System'!H147</f>
        <v>200</v>
      </c>
      <c r="M150" s="581">
        <f>IF(ISNUMBER(G150*E150/100),G150*E150/100,0)</f>
        <v>0</v>
      </c>
      <c r="N150" s="557">
        <f>IF(ISNUMBER(H150*E150/100),H150*E150/100,0)</f>
        <v>0</v>
      </c>
      <c r="O150" s="179"/>
      <c r="Q150" s="45"/>
    </row>
    <row r="151" spans="2:17" hidden="1" outlineLevel="1">
      <c r="B151" s="130"/>
      <c r="C151" s="395" t="str">
        <f>'BNB-System'!C148</f>
        <v>Luftschallschutz gegen Außenlärm</v>
      </c>
      <c r="D151" s="262">
        <f>'BNB-System'!D148</f>
        <v>20</v>
      </c>
      <c r="E151" s="415"/>
      <c r="F151" s="739">
        <f>'Bewertung durch Anwender'!G152</f>
        <v>0</v>
      </c>
      <c r="G151" s="757">
        <f>'Bewertung durch Anwender'!N152</f>
        <v>0</v>
      </c>
      <c r="H151" s="789"/>
      <c r="I151" s="329"/>
      <c r="J151" s="329"/>
      <c r="K151" s="179"/>
      <c r="L151" s="329">
        <f>'BNB-System'!H148</f>
        <v>0</v>
      </c>
      <c r="M151" s="563"/>
      <c r="N151" s="563"/>
      <c r="O151" s="179"/>
      <c r="Q151" s="45"/>
    </row>
    <row r="152" spans="2:17" ht="24" hidden="1" outlineLevel="1">
      <c r="B152" s="130"/>
      <c r="C152" s="137" t="str">
        <f>'BNB-System'!C149</f>
        <v>Luftschallschutz gegenüber fremden und eigenen Arbeitsbereichen</v>
      </c>
      <c r="D152" s="262">
        <f>'BNB-System'!D149</f>
        <v>30</v>
      </c>
      <c r="E152" s="415"/>
      <c r="F152" s="739">
        <f>'Bewertung durch Anwender'!G153</f>
        <v>0</v>
      </c>
      <c r="G152" s="757">
        <f>'Bewertung durch Anwender'!N153</f>
        <v>0</v>
      </c>
      <c r="H152" s="789"/>
      <c r="I152" s="329"/>
      <c r="J152" s="329"/>
      <c r="K152" s="179"/>
      <c r="L152" s="329">
        <f>'BNB-System'!H149</f>
        <v>0</v>
      </c>
      <c r="M152" s="563"/>
      <c r="N152" s="563"/>
      <c r="O152" s="179"/>
      <c r="Q152" s="45"/>
    </row>
    <row r="153" spans="2:17" ht="24" hidden="1" outlineLevel="1">
      <c r="B153" s="130"/>
      <c r="C153" s="137" t="str">
        <f>'BNB-System'!C150</f>
        <v>Trittschallschutz gegenüber fremden und eigenen Arbeitsbereichen</v>
      </c>
      <c r="D153" s="262">
        <f>'BNB-System'!D150</f>
        <v>30</v>
      </c>
      <c r="E153" s="415"/>
      <c r="F153" s="739">
        <f>'Bewertung durch Anwender'!G154</f>
        <v>0</v>
      </c>
      <c r="G153" s="757">
        <f>'Bewertung durch Anwender'!N154</f>
        <v>0</v>
      </c>
      <c r="H153" s="789"/>
      <c r="I153" s="329"/>
      <c r="J153" s="329"/>
      <c r="K153" s="179"/>
      <c r="L153" s="329">
        <f>'BNB-System'!H150</f>
        <v>0</v>
      </c>
      <c r="M153" s="563"/>
      <c r="N153" s="563"/>
      <c r="O153" s="179"/>
      <c r="Q153" s="45"/>
    </row>
    <row r="154" spans="2:17" ht="15" hidden="1" outlineLevel="1" thickBot="1">
      <c r="B154" s="130"/>
      <c r="C154" s="137" t="str">
        <f>'BNB-System'!C151</f>
        <v>Schallschutz gegenüber haustechnischen Anlagen</v>
      </c>
      <c r="D154" s="263">
        <f>'BNB-System'!D151</f>
        <v>20</v>
      </c>
      <c r="E154" s="415"/>
      <c r="F154" s="747">
        <f>'Bewertung durch Anwender'!G155</f>
        <v>0</v>
      </c>
      <c r="G154" s="758">
        <f>'Bewertung durch Anwender'!N155</f>
        <v>0</v>
      </c>
      <c r="H154" s="790"/>
      <c r="I154" s="358"/>
      <c r="J154" s="358"/>
      <c r="K154" s="179"/>
      <c r="L154" s="358">
        <f>'BNB-System'!H151</f>
        <v>0</v>
      </c>
      <c r="M154" s="574"/>
      <c r="N154" s="574"/>
      <c r="O154" s="179"/>
      <c r="Q154" s="45"/>
    </row>
    <row r="155" spans="2:17" ht="15" customHeight="1" collapsed="1" thickBot="1">
      <c r="B155" s="57" t="str">
        <f>'BNB-System'!B152</f>
        <v xml:space="preserve"> 4.1.2</v>
      </c>
      <c r="C155" s="379" t="str">
        <f>'BNB-System'!C152</f>
        <v xml:space="preserve">Wärme- und Tauwasserschutz </v>
      </c>
      <c r="D155" s="202">
        <f>'BNB-System'!D152</f>
        <v>100</v>
      </c>
      <c r="E155" s="403">
        <f>'BNB-System'!G152</f>
        <v>4.5000000000000005E-2</v>
      </c>
      <c r="F155" s="744">
        <f>'Bewertung durch Anwender'!G156</f>
        <v>0</v>
      </c>
      <c r="G155" s="350">
        <f>'Bewertung durch Anwender'!N156</f>
        <v>0</v>
      </c>
      <c r="H155" s="792">
        <f>SUM(H156:H161)</f>
        <v>0</v>
      </c>
      <c r="I155" s="491"/>
      <c r="J155" s="491"/>
      <c r="K155" s="179"/>
      <c r="L155" s="491">
        <f>'BNB-System'!H152</f>
        <v>200</v>
      </c>
      <c r="M155" s="569">
        <f>IF(ISNUMBER(G155*E155/100),G155*E155/100,0)</f>
        <v>0</v>
      </c>
      <c r="N155" s="557">
        <f>IF(ISNUMBER(H155*E155/100),H155*E155/100,0)</f>
        <v>0</v>
      </c>
      <c r="O155" s="179"/>
      <c r="Q155" s="45"/>
    </row>
    <row r="156" spans="2:17" ht="15" hidden="1" customHeight="1" outlineLevel="1">
      <c r="B156" s="130"/>
      <c r="C156" s="137" t="str">
        <f>'BNB-System'!C153</f>
        <v>Mittlere Wärmeduchgangskoeffizienten</v>
      </c>
      <c r="D156" s="262">
        <f>'BNB-System'!D153</f>
        <v>30</v>
      </c>
      <c r="E156" s="415"/>
      <c r="F156" s="739">
        <f>'Bewertung durch Anwender'!G157</f>
        <v>0</v>
      </c>
      <c r="G156" s="757">
        <f>'Bewertung durch Anwender'!N157</f>
        <v>0</v>
      </c>
      <c r="H156" s="789"/>
      <c r="I156" s="329"/>
      <c r="J156" s="329"/>
      <c r="K156" s="179"/>
      <c r="L156" s="329">
        <f>'BNB-System'!H153</f>
        <v>0</v>
      </c>
      <c r="M156" s="563"/>
      <c r="N156" s="563"/>
      <c r="O156" s="179"/>
      <c r="Q156" s="45"/>
    </row>
    <row r="157" spans="2:17" ht="15" hidden="1" customHeight="1" outlineLevel="1">
      <c r="B157" s="130"/>
      <c r="C157" s="137" t="str">
        <f>'BNB-System'!C154</f>
        <v>Wärmebrückenzuschlag</v>
      </c>
      <c r="D157" s="262">
        <f>'BNB-System'!D154</f>
        <v>15</v>
      </c>
      <c r="E157" s="406"/>
      <c r="F157" s="739">
        <f>'Bewertung durch Anwender'!G158</f>
        <v>0</v>
      </c>
      <c r="G157" s="757">
        <f>'Bewertung durch Anwender'!N158</f>
        <v>0</v>
      </c>
      <c r="H157" s="789"/>
      <c r="I157" s="329"/>
      <c r="J157" s="329"/>
      <c r="K157" s="179"/>
      <c r="L157" s="329">
        <f>'BNB-System'!H154</f>
        <v>0</v>
      </c>
      <c r="M157" s="563"/>
      <c r="N157" s="563"/>
      <c r="O157" s="179"/>
      <c r="Q157" s="45"/>
    </row>
    <row r="158" spans="2:17" ht="15" hidden="1" customHeight="1" outlineLevel="1">
      <c r="B158" s="130"/>
      <c r="C158" s="137" t="str">
        <f>'BNB-System'!C155</f>
        <v>Klassen der Luftdurchlässigkeit (Fugendurchlässigkeit)</v>
      </c>
      <c r="D158" s="262">
        <f>'BNB-System'!D155</f>
        <v>15</v>
      </c>
      <c r="E158" s="415"/>
      <c r="F158" s="739">
        <f>'Bewertung durch Anwender'!G159</f>
        <v>0</v>
      </c>
      <c r="G158" s="757">
        <f>'Bewertung durch Anwender'!N159</f>
        <v>0</v>
      </c>
      <c r="H158" s="789"/>
      <c r="I158" s="329"/>
      <c r="J158" s="329"/>
      <c r="K158" s="179"/>
      <c r="L158" s="329">
        <f>'BNB-System'!H155</f>
        <v>0</v>
      </c>
      <c r="M158" s="563"/>
      <c r="N158" s="563"/>
      <c r="O158" s="179"/>
      <c r="Q158" s="45"/>
    </row>
    <row r="159" spans="2:17" ht="15" hidden="1" customHeight="1" outlineLevel="1">
      <c r="B159" s="130"/>
      <c r="C159" s="137" t="str">
        <f>'BNB-System'!C156</f>
        <v>Tauwasserbildung</v>
      </c>
      <c r="D159" s="262">
        <f>'BNB-System'!D156</f>
        <v>10</v>
      </c>
      <c r="E159" s="406"/>
      <c r="F159" s="739">
        <f>'Bewertung durch Anwender'!G160</f>
        <v>0</v>
      </c>
      <c r="G159" s="757">
        <f>'Bewertung durch Anwender'!N160</f>
        <v>0</v>
      </c>
      <c r="H159" s="789"/>
      <c r="I159" s="329"/>
      <c r="J159" s="329"/>
      <c r="K159" s="179"/>
      <c r="L159" s="329">
        <f>'BNB-System'!H156</f>
        <v>0</v>
      </c>
      <c r="M159" s="563"/>
      <c r="N159" s="563"/>
      <c r="O159" s="179"/>
      <c r="Q159" s="45"/>
    </row>
    <row r="160" spans="2:17" ht="15" hidden="1" customHeight="1" outlineLevel="1">
      <c r="B160" s="130"/>
      <c r="C160" s="137" t="str">
        <f>'BNB-System'!C157</f>
        <v>Luftwechsel</v>
      </c>
      <c r="D160" s="262">
        <f>'BNB-System'!D157</f>
        <v>15</v>
      </c>
      <c r="E160" s="406"/>
      <c r="F160" s="739">
        <f>'Bewertung durch Anwender'!G161</f>
        <v>0</v>
      </c>
      <c r="G160" s="757">
        <f>'Bewertung durch Anwender'!N161</f>
        <v>0</v>
      </c>
      <c r="H160" s="789"/>
      <c r="I160" s="329"/>
      <c r="J160" s="329"/>
      <c r="K160" s="179"/>
      <c r="L160" s="329">
        <f>'BNB-System'!H157</f>
        <v>0</v>
      </c>
      <c r="M160" s="563"/>
      <c r="N160" s="563"/>
      <c r="O160" s="179"/>
      <c r="Q160" s="45"/>
    </row>
    <row r="161" spans="2:17" ht="15" hidden="1" customHeight="1" outlineLevel="1" thickBot="1">
      <c r="B161" s="133"/>
      <c r="C161" s="137" t="str">
        <f>'BNB-System'!C158</f>
        <v>Sonneneintragswert</v>
      </c>
      <c r="D161" s="262">
        <f>'BNB-System'!D158</f>
        <v>15</v>
      </c>
      <c r="E161" s="415"/>
      <c r="F161" s="739">
        <f>'Bewertung durch Anwender'!G162</f>
        <v>0</v>
      </c>
      <c r="G161" s="757">
        <f>'Bewertung durch Anwender'!N162</f>
        <v>0</v>
      </c>
      <c r="H161" s="790"/>
      <c r="I161" s="329"/>
      <c r="J161" s="329"/>
      <c r="K161" s="179"/>
      <c r="L161" s="329">
        <f>'BNB-System'!H158</f>
        <v>0</v>
      </c>
      <c r="M161" s="563"/>
      <c r="N161" s="563"/>
      <c r="O161" s="179"/>
      <c r="Q161" s="45"/>
    </row>
    <row r="162" spans="2:17" ht="15" customHeight="1" collapsed="1" thickBot="1">
      <c r="B162" s="57" t="str">
        <f>'BNB-System'!B159</f>
        <v xml:space="preserve"> 4.1.3</v>
      </c>
      <c r="C162" s="379" t="str">
        <f>'BNB-System'!C159</f>
        <v>Reinigungs- und Instandhaltungsfreundlichkeit</v>
      </c>
      <c r="D162" s="202">
        <f>'BNB-System'!D159</f>
        <v>100</v>
      </c>
      <c r="E162" s="403">
        <f>'BNB-System'!G159</f>
        <v>4.5000000000000005E-2</v>
      </c>
      <c r="F162" s="744">
        <f>'Bewertung durch Anwender'!G163</f>
        <v>0</v>
      </c>
      <c r="G162" s="350">
        <f>'Bewertung durch Anwender'!N163</f>
        <v>0</v>
      </c>
      <c r="H162" s="792">
        <f>SUM(H163:H171)</f>
        <v>0</v>
      </c>
      <c r="I162" s="491"/>
      <c r="J162" s="491"/>
      <c r="K162" s="179"/>
      <c r="L162" s="491">
        <f>'BNB-System'!H159</f>
        <v>200</v>
      </c>
      <c r="M162" s="569">
        <f>IF(ISNUMBER(G162*E162/100),G162*E162/100,0)</f>
        <v>0</v>
      </c>
      <c r="N162" s="557">
        <f>IF(ISNUMBER(#REF!*E162/100),#REF!*E162/100,0)</f>
        <v>0</v>
      </c>
      <c r="O162" s="179"/>
      <c r="Q162" s="45"/>
    </row>
    <row r="163" spans="2:17" ht="15" hidden="1" customHeight="1" outlineLevel="1">
      <c r="B163" s="391"/>
      <c r="C163" s="137" t="str">
        <f>'BNB-System'!C160</f>
        <v>Tragkonstruktion</v>
      </c>
      <c r="D163" s="262">
        <f>'BNB-System'!D160</f>
        <v>15</v>
      </c>
      <c r="E163" s="415"/>
      <c r="F163" s="739">
        <f>'Bewertung durch Anwender'!G164</f>
        <v>0</v>
      </c>
      <c r="G163" s="757">
        <f>'Bewertung durch Anwender'!N164</f>
        <v>0</v>
      </c>
      <c r="H163" s="789"/>
      <c r="I163" s="329"/>
      <c r="J163" s="329"/>
      <c r="K163" s="179"/>
      <c r="L163" s="329">
        <f>'BNB-System'!H160</f>
        <v>0</v>
      </c>
      <c r="M163" s="563"/>
      <c r="N163" s="563"/>
      <c r="O163" s="179"/>
      <c r="Q163" s="45"/>
    </row>
    <row r="164" spans="2:17" ht="15" hidden="1" customHeight="1" outlineLevel="1">
      <c r="B164" s="391"/>
      <c r="C164" s="137" t="str">
        <f>'BNB-System'!C161</f>
        <v>Zugänglichkeit der Außenglasflächen</v>
      </c>
      <c r="D164" s="262">
        <f>'BNB-System'!D161</f>
        <v>15</v>
      </c>
      <c r="E164" s="406"/>
      <c r="F164" s="739">
        <f>'Bewertung durch Anwender'!G165</f>
        <v>0</v>
      </c>
      <c r="G164" s="757">
        <f>'Bewertung durch Anwender'!N165</f>
        <v>0</v>
      </c>
      <c r="H164" s="789"/>
      <c r="I164" s="329"/>
      <c r="J164" s="329"/>
      <c r="K164" s="179"/>
      <c r="L164" s="329">
        <f>'BNB-System'!H161</f>
        <v>0</v>
      </c>
      <c r="M164" s="563"/>
      <c r="N164" s="563"/>
      <c r="O164" s="179"/>
      <c r="Q164" s="45"/>
    </row>
    <row r="165" spans="2:17" ht="15" hidden="1" customHeight="1" outlineLevel="1">
      <c r="B165" s="391"/>
      <c r="C165" s="137" t="str">
        <f>'BNB-System'!C162</f>
        <v>Außenbauteile</v>
      </c>
      <c r="D165" s="262">
        <f>'BNB-System'!D162</f>
        <v>9</v>
      </c>
      <c r="E165" s="415"/>
      <c r="F165" s="739">
        <f>'Bewertung durch Anwender'!G166</f>
        <v>0</v>
      </c>
      <c r="G165" s="757">
        <f>'Bewertung durch Anwender'!N166</f>
        <v>0</v>
      </c>
      <c r="H165" s="789"/>
      <c r="I165" s="329"/>
      <c r="J165" s="329"/>
      <c r="K165" s="179"/>
      <c r="L165" s="329">
        <f>'BNB-System'!H162</f>
        <v>0</v>
      </c>
      <c r="M165" s="563"/>
      <c r="N165" s="563"/>
      <c r="O165" s="179"/>
      <c r="Q165" s="45"/>
    </row>
    <row r="166" spans="2:17" ht="15" hidden="1" customHeight="1" outlineLevel="1">
      <c r="B166" s="391"/>
      <c r="C166" s="137" t="str">
        <f>'BNB-System'!C163</f>
        <v>Bodenbelag</v>
      </c>
      <c r="D166" s="262">
        <f>'BNB-System'!D163</f>
        <v>9</v>
      </c>
      <c r="E166" s="406"/>
      <c r="F166" s="739">
        <f>'Bewertung durch Anwender'!G167</f>
        <v>0</v>
      </c>
      <c r="G166" s="757">
        <f>'Bewertung durch Anwender'!N167</f>
        <v>0</v>
      </c>
      <c r="H166" s="789"/>
      <c r="I166" s="329"/>
      <c r="J166" s="329"/>
      <c r="K166" s="179"/>
      <c r="L166" s="329">
        <f>'BNB-System'!H163</f>
        <v>0</v>
      </c>
      <c r="M166" s="563"/>
      <c r="N166" s="563"/>
      <c r="O166" s="179"/>
      <c r="Q166" s="45"/>
    </row>
    <row r="167" spans="2:17" ht="15" hidden="1" customHeight="1" outlineLevel="1">
      <c r="B167" s="391"/>
      <c r="C167" s="137" t="str">
        <f>'BNB-System'!C164</f>
        <v>Schmutzfangzone</v>
      </c>
      <c r="D167" s="262">
        <f>'BNB-System'!D164</f>
        <v>9</v>
      </c>
      <c r="E167" s="406"/>
      <c r="F167" s="739">
        <f>'Bewertung durch Anwender'!G168</f>
        <v>0</v>
      </c>
      <c r="G167" s="757">
        <f>'Bewertung durch Anwender'!N168</f>
        <v>0</v>
      </c>
      <c r="H167" s="789"/>
      <c r="I167" s="329"/>
      <c r="J167" s="329"/>
      <c r="K167" s="179"/>
      <c r="L167" s="329">
        <f>'BNB-System'!H164</f>
        <v>0</v>
      </c>
      <c r="M167" s="563"/>
      <c r="N167" s="563"/>
      <c r="O167" s="179"/>
      <c r="Q167" s="45"/>
    </row>
    <row r="168" spans="2:17" ht="15" hidden="1" customHeight="1" outlineLevel="1">
      <c r="B168" s="391"/>
      <c r="C168" s="137" t="str">
        <f>'BNB-System'!C165</f>
        <v>Fußbodenleisten</v>
      </c>
      <c r="D168" s="262">
        <f>'BNB-System'!D165</f>
        <v>9</v>
      </c>
      <c r="E168" s="415"/>
      <c r="F168" s="739">
        <f>'Bewertung durch Anwender'!G169</f>
        <v>0</v>
      </c>
      <c r="G168" s="757">
        <f>'Bewertung durch Anwender'!N169</f>
        <v>0</v>
      </c>
      <c r="H168" s="789"/>
      <c r="I168" s="329"/>
      <c r="J168" s="329"/>
      <c r="K168" s="179"/>
      <c r="L168" s="329">
        <f>'BNB-System'!H165</f>
        <v>0</v>
      </c>
      <c r="M168" s="563"/>
      <c r="N168" s="563"/>
      <c r="O168" s="179"/>
      <c r="Q168" s="45"/>
    </row>
    <row r="169" spans="2:17" ht="15" hidden="1" customHeight="1" outlineLevel="1">
      <c r="B169" s="391"/>
      <c r="C169" s="137" t="str">
        <f>'BNB-System'!C166</f>
        <v>Hindernisfreie Grundrissgestaltung</v>
      </c>
      <c r="D169" s="262">
        <f>'BNB-System'!D166</f>
        <v>9</v>
      </c>
      <c r="E169" s="415"/>
      <c r="F169" s="739">
        <f>'Bewertung durch Anwender'!G170</f>
        <v>0</v>
      </c>
      <c r="G169" s="757">
        <f>'Bewertung durch Anwender'!N170</f>
        <v>0</v>
      </c>
      <c r="H169" s="789"/>
      <c r="I169" s="329"/>
      <c r="J169" s="329"/>
      <c r="K169" s="179"/>
      <c r="L169" s="329">
        <f>'BNB-System'!H166</f>
        <v>0</v>
      </c>
      <c r="M169" s="563"/>
      <c r="N169" s="563"/>
      <c r="O169" s="179"/>
      <c r="Q169" s="45"/>
    </row>
    <row r="170" spans="2:17" ht="15" hidden="1" customHeight="1" outlineLevel="1">
      <c r="B170" s="391"/>
      <c r="C170" s="137" t="str">
        <f>'BNB-System'!C167</f>
        <v>Einbauten</v>
      </c>
      <c r="D170" s="262">
        <f>'BNB-System'!D167</f>
        <v>10</v>
      </c>
      <c r="E170" s="415"/>
      <c r="F170" s="739">
        <f>'Bewertung durch Anwender'!G171</f>
        <v>0</v>
      </c>
      <c r="G170" s="757">
        <f>'Bewertung durch Anwender'!N171</f>
        <v>0</v>
      </c>
      <c r="H170" s="789"/>
      <c r="I170" s="329"/>
      <c r="J170" s="329"/>
      <c r="K170" s="179"/>
      <c r="L170" s="329">
        <f>'BNB-System'!H167</f>
        <v>0</v>
      </c>
      <c r="M170" s="563"/>
      <c r="N170" s="563"/>
      <c r="O170" s="179"/>
      <c r="Q170" s="45"/>
    </row>
    <row r="171" spans="2:17" ht="15" hidden="1" outlineLevel="1" thickBot="1">
      <c r="B171" s="391"/>
      <c r="C171" s="137" t="str">
        <f>'BNB-System'!C168</f>
        <v xml:space="preserve">Zugänglichkeit der Innenglasflächen </v>
      </c>
      <c r="D171" s="262">
        <f>'BNB-System'!D168</f>
        <v>15</v>
      </c>
      <c r="E171" s="415"/>
      <c r="F171" s="739">
        <f>'Bewertung durch Anwender'!G172</f>
        <v>0</v>
      </c>
      <c r="G171" s="757">
        <f>'Bewertung durch Anwender'!N172</f>
        <v>0</v>
      </c>
      <c r="H171" s="790"/>
      <c r="I171" s="329"/>
      <c r="J171" s="329"/>
      <c r="K171" s="179"/>
      <c r="L171" s="329">
        <f>'BNB-System'!H168</f>
        <v>0</v>
      </c>
      <c r="M171" s="563"/>
      <c r="N171" s="563"/>
      <c r="O171" s="179"/>
      <c r="Q171" s="45"/>
    </row>
    <row r="172" spans="2:17" ht="15" collapsed="1" thickBot="1">
      <c r="B172" s="46" t="str">
        <f>'BNB-System'!B169</f>
        <v xml:space="preserve"> 4.1.4</v>
      </c>
      <c r="C172" s="379" t="str">
        <f>'BNB-System'!C169</f>
        <v>Rückbau, Trennung und Verwertung</v>
      </c>
      <c r="D172" s="293">
        <f>'BNB-System'!D169</f>
        <v>100</v>
      </c>
      <c r="E172" s="420">
        <f>'BNB-System'!G169</f>
        <v>4.5000000000000005E-2</v>
      </c>
      <c r="F172" s="735">
        <f>'Bewertung durch Anwender'!G173</f>
        <v>0</v>
      </c>
      <c r="G172" s="761">
        <f>'Bewertung durch Anwender'!N173</f>
        <v>0</v>
      </c>
      <c r="H172" s="787"/>
      <c r="I172" s="326"/>
      <c r="J172" s="326"/>
      <c r="K172" s="179"/>
      <c r="L172" s="326">
        <f>'BNB-System'!H169</f>
        <v>200</v>
      </c>
      <c r="M172" s="569">
        <f>IF(ISNUMBER(G172*E172/100),G172*E172/100,0)</f>
        <v>0</v>
      </c>
      <c r="N172" s="557">
        <f>IF(ISNUMBER(H172*E172/100),H172*E172/100,0)</f>
        <v>0</v>
      </c>
      <c r="O172" s="179"/>
      <c r="Q172" s="45"/>
    </row>
    <row r="173" spans="2:17" ht="15" thickBot="1">
      <c r="B173" s="57" t="str">
        <f>'BNB-System'!B170</f>
        <v xml:space="preserve"> 4.1.5</v>
      </c>
      <c r="C173" s="379" t="str">
        <f>'BNB-System'!C170</f>
        <v>Widerstandsfähigkeit gegen Naturgefahren</v>
      </c>
      <c r="D173" s="294">
        <f>'BNB-System'!D170</f>
        <v>100</v>
      </c>
      <c r="E173" s="421">
        <f>'BNB-System'!G170</f>
        <v>2.2500000000000003E-2</v>
      </c>
      <c r="F173" s="734">
        <f>'Bewertung durch Anwender'!G174</f>
        <v>0</v>
      </c>
      <c r="G173" s="762">
        <f>'Bewertung durch Anwender'!N174</f>
        <v>0</v>
      </c>
      <c r="H173" s="555"/>
      <c r="I173" s="327"/>
      <c r="J173" s="327"/>
      <c r="K173" s="179"/>
      <c r="L173" s="327">
        <f>'BNB-System'!H170</f>
        <v>100</v>
      </c>
      <c r="M173" s="569">
        <f>IF(ISNUMBER(G173*E173/100),G173*E173/100,0)</f>
        <v>0</v>
      </c>
      <c r="N173" s="557">
        <f>IF(ISNUMBER(H173*E173/100),H173*E173/100,0)</f>
        <v>0</v>
      </c>
      <c r="O173" s="179"/>
      <c r="Q173" s="45"/>
    </row>
    <row r="174" spans="2:17" ht="15" thickBot="1">
      <c r="B174" s="51" t="str">
        <f>'BNB-System'!B171</f>
        <v xml:space="preserve"> 4.1.6</v>
      </c>
      <c r="C174" s="380" t="str">
        <f>'BNB-System'!C171</f>
        <v>Bedienungs- und Instandhaltungsfreundlichkeit der TGA</v>
      </c>
      <c r="D174" s="540">
        <f>'BNB-System'!D171</f>
        <v>100</v>
      </c>
      <c r="E174" s="541">
        <f>'BNB-System'!G171</f>
        <v>2.2500000000000003E-2</v>
      </c>
      <c r="F174" s="752">
        <f>'Bewertung durch Anwender'!G175</f>
        <v>0</v>
      </c>
      <c r="G174" s="763">
        <f>'Bewertung durch Anwender'!N175</f>
        <v>0</v>
      </c>
      <c r="H174" s="797"/>
      <c r="I174" s="384"/>
      <c r="J174" s="384"/>
      <c r="K174" s="302"/>
      <c r="L174" s="384">
        <f>'BNB-System'!H171</f>
        <v>100</v>
      </c>
      <c r="M174" s="569">
        <f>IF(ISNUMBER(G174*E174/100),G174*E174/100,0)</f>
        <v>0</v>
      </c>
      <c r="N174" s="557">
        <f>IF(ISNUMBER(H174*E174/100),H174*E174/100,0)</f>
        <v>0</v>
      </c>
      <c r="O174" s="302"/>
      <c r="Q174" s="45"/>
    </row>
    <row r="175" spans="2:17" ht="15.75">
      <c r="B175" s="180"/>
      <c r="C175" s="181"/>
      <c r="D175" s="182"/>
      <c r="E175" s="422"/>
      <c r="F175" s="753"/>
      <c r="G175" s="556"/>
      <c r="H175" s="556"/>
      <c r="I175" s="500"/>
      <c r="J175" s="500"/>
      <c r="K175" s="186"/>
      <c r="L175" s="500">
        <f>'BNB-System'!H172</f>
        <v>0</v>
      </c>
      <c r="M175" s="583"/>
      <c r="N175" s="583"/>
      <c r="O175" s="186"/>
      <c r="Q175" s="45"/>
    </row>
    <row r="176" spans="2:17" ht="15.75">
      <c r="B176" s="180" t="str">
        <f>'BNB-System'!B173</f>
        <v>Prozessqualität</v>
      </c>
      <c r="C176" s="181"/>
      <c r="D176" s="182"/>
      <c r="E176" s="547">
        <f>'BNB-System'!G173</f>
        <v>0.1</v>
      </c>
      <c r="F176" s="547">
        <f>'Bewertung durch Anwender'!G177</f>
        <v>0</v>
      </c>
      <c r="G176" s="547">
        <f>'Bewertung durch Anwender'!N177</f>
        <v>0</v>
      </c>
      <c r="H176" s="547">
        <f>H179*($E$179/100)+H183*($E$183/100)+H189*($E$189/100)+H205*($E$205/100)+H206*($E$206/100)+H212*($E$212/100)+H217*($E$217/100)+H220*($E$220/100)</f>
        <v>0</v>
      </c>
      <c r="I176" s="500"/>
      <c r="J176" s="500"/>
      <c r="K176" s="186"/>
      <c r="L176" s="500">
        <f>'BNB-System'!H173</f>
        <v>2100</v>
      </c>
      <c r="M176" s="583"/>
      <c r="N176" s="583"/>
      <c r="O176" s="186"/>
      <c r="Q176" s="45"/>
    </row>
    <row r="177" spans="2:17" ht="16.5" thickBot="1">
      <c r="B177" s="187"/>
      <c r="C177" s="188"/>
      <c r="D177" s="189"/>
      <c r="E177" s="423"/>
      <c r="F177" s="754"/>
      <c r="G177" s="189"/>
      <c r="H177" s="189"/>
      <c r="I177" s="501"/>
      <c r="J177" s="501"/>
      <c r="K177" s="186"/>
      <c r="L177" s="501">
        <f>'BNB-System'!H174</f>
        <v>0</v>
      </c>
      <c r="M177" s="584"/>
      <c r="N177" s="584"/>
      <c r="O177" s="186"/>
      <c r="Q177" s="45"/>
    </row>
    <row r="178" spans="2:17" ht="15" thickBot="1">
      <c r="B178" s="193"/>
      <c r="C178" s="194" t="str">
        <f>'BNB-System'!C175</f>
        <v>Planung</v>
      </c>
      <c r="D178" s="195"/>
      <c r="E178" s="424"/>
      <c r="F178" s="799"/>
      <c r="G178" s="195"/>
      <c r="H178" s="195"/>
      <c r="I178" s="512"/>
      <c r="J178" s="512"/>
      <c r="K178" s="198"/>
      <c r="L178" s="512">
        <f>'BNB-System'!H175</f>
        <v>0</v>
      </c>
      <c r="M178" s="585"/>
      <c r="N178" s="585"/>
      <c r="O178" s="198"/>
      <c r="Q178" s="45"/>
    </row>
    <row r="179" spans="2:17" ht="15" thickBot="1">
      <c r="B179" s="57" t="str">
        <f>'BNB-System'!B176</f>
        <v xml:space="preserve"> 5.1.1</v>
      </c>
      <c r="C179" s="379" t="str">
        <f>'BNB-System'!C176</f>
        <v>Projektvorbereitung</v>
      </c>
      <c r="D179" s="202">
        <f>'BNB-System'!D176</f>
        <v>100</v>
      </c>
      <c r="E179" s="403">
        <f>'BNB-System'!G176</f>
        <v>1.4285714285714285E-2</v>
      </c>
      <c r="F179" s="744">
        <f>'Bewertung durch Anwender'!G180</f>
        <v>0</v>
      </c>
      <c r="G179" s="350">
        <f>'Bewertung durch Anwender'!N180</f>
        <v>0</v>
      </c>
      <c r="H179" s="553">
        <f>SUM(H180:H182)</f>
        <v>0</v>
      </c>
      <c r="I179" s="491"/>
      <c r="J179" s="491"/>
      <c r="K179" s="199"/>
      <c r="L179" s="491">
        <f>'BNB-System'!H176</f>
        <v>300</v>
      </c>
      <c r="M179" s="569">
        <f>IF(ISNUMBER(G179*E179/100),G179*E179/100,0)</f>
        <v>0</v>
      </c>
      <c r="N179" s="557">
        <f>IF(ISNUMBER(H179*E179/100),H179*E179/100,0)</f>
        <v>0</v>
      </c>
      <c r="O179" s="199"/>
      <c r="Q179" s="45"/>
    </row>
    <row r="180" spans="2:17" hidden="1" outlineLevel="1">
      <c r="B180" s="130"/>
      <c r="C180" s="137" t="str">
        <f>'BNB-System'!C177</f>
        <v>Bedarfsplanung oder vergleichbare Planung</v>
      </c>
      <c r="D180" s="262">
        <f>'BNB-System'!D177</f>
        <v>35</v>
      </c>
      <c r="E180" s="415"/>
      <c r="F180" s="739">
        <f>'Bewertung durch Anwender'!G181</f>
        <v>0</v>
      </c>
      <c r="G180" s="757">
        <f>'Bewertung durch Anwender'!N181</f>
        <v>0</v>
      </c>
      <c r="H180" s="552"/>
      <c r="I180" s="329"/>
      <c r="J180" s="329"/>
      <c r="K180" s="199"/>
      <c r="L180" s="329">
        <f>'BNB-System'!H177</f>
        <v>0</v>
      </c>
      <c r="M180" s="563"/>
      <c r="N180" s="563"/>
      <c r="O180" s="199"/>
      <c r="Q180" s="45"/>
    </row>
    <row r="181" spans="2:17" hidden="1" outlineLevel="1">
      <c r="B181" s="130"/>
      <c r="C181" s="137" t="str">
        <f>'BNB-System'!C178</f>
        <v>Zielvereinbarung</v>
      </c>
      <c r="D181" s="262">
        <f>'BNB-System'!D178</f>
        <v>35</v>
      </c>
      <c r="E181" s="415"/>
      <c r="F181" s="739">
        <f>'Bewertung durch Anwender'!G182</f>
        <v>0</v>
      </c>
      <c r="G181" s="757">
        <f>'Bewertung durch Anwender'!N182</f>
        <v>0</v>
      </c>
      <c r="H181" s="552"/>
      <c r="I181" s="329"/>
      <c r="J181" s="329"/>
      <c r="K181" s="199"/>
      <c r="L181" s="329">
        <f>'BNB-System'!H178</f>
        <v>0</v>
      </c>
      <c r="M181" s="563"/>
      <c r="N181" s="563"/>
      <c r="O181" s="199"/>
      <c r="Q181" s="45"/>
    </row>
    <row r="182" spans="2:17" ht="15" hidden="1" outlineLevel="1" thickBot="1">
      <c r="B182" s="133"/>
      <c r="C182" s="137" t="str">
        <f>'BNB-System'!C179</f>
        <v>Architektenwettbewerb</v>
      </c>
      <c r="D182" s="262">
        <f>'BNB-System'!D179</f>
        <v>30</v>
      </c>
      <c r="E182" s="416"/>
      <c r="F182" s="739">
        <f>'Bewertung durch Anwender'!G183</f>
        <v>0</v>
      </c>
      <c r="G182" s="757">
        <f>'Bewertung durch Anwender'!N183</f>
        <v>0</v>
      </c>
      <c r="H182" s="552"/>
      <c r="I182" s="329"/>
      <c r="J182" s="329"/>
      <c r="K182" s="199"/>
      <c r="L182" s="329">
        <f>'BNB-System'!H179</f>
        <v>0</v>
      </c>
      <c r="M182" s="563"/>
      <c r="N182" s="563"/>
      <c r="O182" s="199"/>
      <c r="Q182" s="45"/>
    </row>
    <row r="183" spans="2:17" ht="15" collapsed="1" thickBot="1">
      <c r="B183" s="57" t="str">
        <f>'BNB-System'!B180</f>
        <v xml:space="preserve"> 5.1.2</v>
      </c>
      <c r="C183" s="379" t="str">
        <f>'BNB-System'!C180</f>
        <v>Integrale Planung</v>
      </c>
      <c r="D183" s="202">
        <f>'BNB-System'!D180</f>
        <v>100</v>
      </c>
      <c r="E183" s="403">
        <f>'BNB-System'!G180</f>
        <v>1.4285714285714285E-2</v>
      </c>
      <c r="F183" s="744">
        <f>'Bewertung durch Anwender'!G184</f>
        <v>0</v>
      </c>
      <c r="G183" s="350">
        <f>'Bewertung durch Anwender'!N184</f>
        <v>0</v>
      </c>
      <c r="H183" s="792">
        <f>SUM(H184:H188)</f>
        <v>0</v>
      </c>
      <c r="I183" s="491"/>
      <c r="J183" s="491"/>
      <c r="K183" s="199"/>
      <c r="L183" s="491">
        <f>'BNB-System'!H180</f>
        <v>300</v>
      </c>
      <c r="M183" s="569">
        <f>IF(ISNUMBER(G183*E183/100),G183*E183/100,0)</f>
        <v>0</v>
      </c>
      <c r="N183" s="557">
        <f>IF(ISNUMBER(H183*E183/100),H183*E183/100,0)</f>
        <v>0</v>
      </c>
      <c r="O183" s="199"/>
      <c r="Q183" s="45"/>
    </row>
    <row r="184" spans="2:17" hidden="1" outlineLevel="1">
      <c r="B184" s="130"/>
      <c r="C184" s="137" t="str">
        <f>'BNB-System'!C181</f>
        <v>Integrales Planungsteam</v>
      </c>
      <c r="D184" s="262">
        <f>'BNB-System'!D181</f>
        <v>30</v>
      </c>
      <c r="E184" s="415"/>
      <c r="F184" s="739">
        <f>'Bewertung durch Anwender'!G185</f>
        <v>0</v>
      </c>
      <c r="G184" s="757">
        <f>'Bewertung durch Anwender'!N185</f>
        <v>0</v>
      </c>
      <c r="H184" s="789"/>
      <c r="I184" s="329"/>
      <c r="J184" s="329"/>
      <c r="K184" s="199"/>
      <c r="L184" s="329">
        <f>'BNB-System'!H181</f>
        <v>0</v>
      </c>
      <c r="M184" s="563"/>
      <c r="N184" s="563"/>
      <c r="O184" s="199"/>
      <c r="Q184" s="45"/>
    </row>
    <row r="185" spans="2:17" hidden="1" outlineLevel="1">
      <c r="B185" s="130"/>
      <c r="C185" s="137" t="str">
        <f>'BNB-System'!C182</f>
        <v>Qualifikation des Planungsteams</v>
      </c>
      <c r="D185" s="262">
        <f>'BNB-System'!D182</f>
        <v>20</v>
      </c>
      <c r="E185" s="415"/>
      <c r="F185" s="739">
        <f>'Bewertung durch Anwender'!G186</f>
        <v>0</v>
      </c>
      <c r="G185" s="757">
        <f>'Bewertung durch Anwender'!N186</f>
        <v>0</v>
      </c>
      <c r="H185" s="789"/>
      <c r="I185" s="329"/>
      <c r="J185" s="329"/>
      <c r="K185" s="199"/>
      <c r="L185" s="329">
        <f>'BNB-System'!H182</f>
        <v>0</v>
      </c>
      <c r="M185" s="563"/>
      <c r="N185" s="563"/>
      <c r="O185" s="199"/>
      <c r="Q185" s="45"/>
    </row>
    <row r="186" spans="2:17" hidden="1" outlineLevel="1">
      <c r="B186" s="130"/>
      <c r="C186" s="137" t="str">
        <f>'BNB-System'!C183</f>
        <v>Integraler Planungsprozess</v>
      </c>
      <c r="D186" s="262">
        <f>'BNB-System'!D183</f>
        <v>20</v>
      </c>
      <c r="E186" s="415"/>
      <c r="F186" s="739">
        <f>'Bewertung durch Anwender'!G187</f>
        <v>0</v>
      </c>
      <c r="G186" s="757">
        <f>'Bewertung durch Anwender'!N187</f>
        <v>0</v>
      </c>
      <c r="H186" s="789"/>
      <c r="I186" s="329"/>
      <c r="J186" s="329"/>
      <c r="K186" s="199"/>
      <c r="L186" s="329">
        <f>'BNB-System'!H183</f>
        <v>0</v>
      </c>
      <c r="M186" s="563"/>
      <c r="N186" s="563"/>
      <c r="O186" s="199"/>
      <c r="Q186" s="45"/>
    </row>
    <row r="187" spans="2:17" hidden="1" outlineLevel="1">
      <c r="B187" s="130"/>
      <c r="C187" s="137" t="str">
        <f>'BNB-System'!C184</f>
        <v>Nutzerbeteiligung</v>
      </c>
      <c r="D187" s="262">
        <f>'BNB-System'!D184</f>
        <v>20</v>
      </c>
      <c r="E187" s="415"/>
      <c r="F187" s="739">
        <f>'Bewertung durch Anwender'!G188</f>
        <v>0</v>
      </c>
      <c r="G187" s="757">
        <f>'Bewertung durch Anwender'!N188</f>
        <v>0</v>
      </c>
      <c r="H187" s="789"/>
      <c r="I187" s="329"/>
      <c r="J187" s="329"/>
      <c r="K187" s="199"/>
      <c r="L187" s="329">
        <f>'BNB-System'!H184</f>
        <v>0</v>
      </c>
      <c r="M187" s="563"/>
      <c r="N187" s="563"/>
      <c r="O187" s="199"/>
      <c r="Q187" s="45"/>
    </row>
    <row r="188" spans="2:17" ht="15" hidden="1" outlineLevel="1" thickBot="1">
      <c r="B188" s="133"/>
      <c r="C188" s="137" t="str">
        <f>'BNB-System'!C185</f>
        <v>Öffentlichkeitsbeteiligung</v>
      </c>
      <c r="D188" s="262">
        <f>'BNB-System'!D185</f>
        <v>10</v>
      </c>
      <c r="E188" s="416"/>
      <c r="F188" s="739">
        <f>'Bewertung durch Anwender'!G189</f>
        <v>0</v>
      </c>
      <c r="G188" s="757">
        <f>'Bewertung durch Anwender'!N189</f>
        <v>0</v>
      </c>
      <c r="H188" s="790"/>
      <c r="I188" s="329"/>
      <c r="J188" s="329"/>
      <c r="K188" s="199"/>
      <c r="L188" s="329">
        <f>'BNB-System'!H185</f>
        <v>0</v>
      </c>
      <c r="M188" s="563"/>
      <c r="N188" s="563"/>
      <c r="O188" s="199"/>
      <c r="Q188" s="45"/>
    </row>
    <row r="189" spans="2:17" ht="15" collapsed="1" thickBot="1">
      <c r="B189" s="57" t="str">
        <f>'BNB-System'!B186</f>
        <v xml:space="preserve"> 5.1.3</v>
      </c>
      <c r="C189" s="379" t="str">
        <f>'BNB-System'!C186</f>
        <v>Komplexität und Optimierung der Planung</v>
      </c>
      <c r="D189" s="202">
        <f>'BNB-System'!D186</f>
        <v>100</v>
      </c>
      <c r="E189" s="403">
        <f>'BNB-System'!G186</f>
        <v>1.4285714285714285E-2</v>
      </c>
      <c r="F189" s="744">
        <f>'Bewertung durch Anwender'!G190</f>
        <v>0</v>
      </c>
      <c r="G189" s="350">
        <f>'Bewertung durch Anwender'!N190</f>
        <v>0</v>
      </c>
      <c r="H189" s="792">
        <f>IF(SUM(H190:H204)&gt;100,100,SUM(H190:H204))</f>
        <v>0</v>
      </c>
      <c r="I189" s="491"/>
      <c r="J189" s="491"/>
      <c r="K189" s="199"/>
      <c r="L189" s="491">
        <f>'BNB-System'!H186</f>
        <v>300</v>
      </c>
      <c r="M189" s="569">
        <f>IF(ISNUMBER(G189*E189/100),G189*E189/100,0)</f>
        <v>0</v>
      </c>
      <c r="N189" s="557">
        <f>IF(ISNUMBER(H189*E189/100),H189*E189/100,0)</f>
        <v>0</v>
      </c>
      <c r="O189" s="199"/>
      <c r="Q189" s="45"/>
    </row>
    <row r="190" spans="2:17" hidden="1" outlineLevel="1">
      <c r="B190" s="130"/>
      <c r="C190" s="137" t="str">
        <f>'BNB-System'!C187</f>
        <v>SiGe-Plan</v>
      </c>
      <c r="D190" s="262">
        <f>'BNB-System'!D187</f>
        <v>10</v>
      </c>
      <c r="E190" s="415"/>
      <c r="F190" s="739">
        <f>'Bewertung durch Anwender'!G191</f>
        <v>0</v>
      </c>
      <c r="G190" s="757">
        <f>'Bewertung durch Anwender'!N191</f>
        <v>0</v>
      </c>
      <c r="H190" s="789"/>
      <c r="I190" s="329"/>
      <c r="J190" s="329"/>
      <c r="K190" s="199"/>
      <c r="L190" s="329">
        <f>'BNB-System'!H187</f>
        <v>0</v>
      </c>
      <c r="M190" s="563"/>
      <c r="N190" s="563"/>
      <c r="O190" s="199"/>
      <c r="Q190" s="45"/>
    </row>
    <row r="191" spans="2:17" hidden="1" outlineLevel="1">
      <c r="B191" s="130"/>
      <c r="C191" s="137" t="str">
        <f>'BNB-System'!C188</f>
        <v>Ver- und Entsiegelungskonzept</v>
      </c>
      <c r="D191" s="262">
        <f>'BNB-System'!D188</f>
        <v>10</v>
      </c>
      <c r="E191" s="415"/>
      <c r="F191" s="739">
        <f>'Bewertung durch Anwender'!G192</f>
        <v>0</v>
      </c>
      <c r="G191" s="757">
        <f>'Bewertung durch Anwender'!N192</f>
        <v>0</v>
      </c>
      <c r="H191" s="789"/>
      <c r="I191" s="329"/>
      <c r="J191" s="329"/>
      <c r="K191" s="199"/>
      <c r="L191" s="329">
        <f>'BNB-System'!H188</f>
        <v>0</v>
      </c>
      <c r="M191" s="563"/>
      <c r="N191" s="563"/>
      <c r="O191" s="199"/>
      <c r="Q191" s="45"/>
    </row>
    <row r="192" spans="2:17" hidden="1" outlineLevel="1">
      <c r="B192" s="130"/>
      <c r="C192" s="137" t="str">
        <f>'BNB-System'!C189</f>
        <v>Energiekonzept</v>
      </c>
      <c r="D192" s="262">
        <f>'BNB-System'!D189</f>
        <v>15</v>
      </c>
      <c r="E192" s="415"/>
      <c r="F192" s="739">
        <f>'Bewertung durch Anwender'!G193</f>
        <v>0</v>
      </c>
      <c r="G192" s="757">
        <f>'Bewertung durch Anwender'!N193</f>
        <v>0</v>
      </c>
      <c r="H192" s="789"/>
      <c r="I192" s="329"/>
      <c r="J192" s="329"/>
      <c r="K192" s="199"/>
      <c r="L192" s="329">
        <f>'BNB-System'!H189</f>
        <v>0</v>
      </c>
      <c r="M192" s="563"/>
      <c r="N192" s="563"/>
      <c r="O192" s="199"/>
      <c r="Q192" s="45"/>
    </row>
    <row r="193" spans="2:17" hidden="1" outlineLevel="1">
      <c r="B193" s="130"/>
      <c r="C193" s="137" t="str">
        <f>'BNB-System'!C190</f>
        <v>Mess- und Monitoringkonzept</v>
      </c>
      <c r="D193" s="262">
        <f>'BNB-System'!D190</f>
        <v>15</v>
      </c>
      <c r="E193" s="415"/>
      <c r="F193" s="739">
        <f>'Bewertung durch Anwender'!G194</f>
        <v>0</v>
      </c>
      <c r="G193" s="757">
        <f>'Bewertung durch Anwender'!N194</f>
        <v>0</v>
      </c>
      <c r="H193" s="789"/>
      <c r="I193" s="329"/>
      <c r="J193" s="329"/>
      <c r="K193" s="199"/>
      <c r="L193" s="329">
        <f>'BNB-System'!H190</f>
        <v>0</v>
      </c>
      <c r="M193" s="563"/>
      <c r="N193" s="563"/>
      <c r="O193" s="199"/>
      <c r="Q193" s="45"/>
    </row>
    <row r="194" spans="2:17" hidden="1" outlineLevel="1">
      <c r="B194" s="130"/>
      <c r="C194" s="137" t="str">
        <f>'BNB-System'!C191</f>
        <v>Wasserkonzept</v>
      </c>
      <c r="D194" s="262">
        <f>'BNB-System'!D191</f>
        <v>10</v>
      </c>
      <c r="E194" s="415"/>
      <c r="F194" s="739">
        <f>'Bewertung durch Anwender'!G195</f>
        <v>0</v>
      </c>
      <c r="G194" s="757">
        <f>'Bewertung durch Anwender'!N195</f>
        <v>0</v>
      </c>
      <c r="H194" s="789"/>
      <c r="I194" s="329"/>
      <c r="J194" s="329"/>
      <c r="K194" s="199"/>
      <c r="L194" s="329">
        <f>'BNB-System'!H191</f>
        <v>0</v>
      </c>
      <c r="M194" s="563"/>
      <c r="N194" s="563"/>
      <c r="O194" s="199"/>
      <c r="Q194" s="45"/>
    </row>
    <row r="195" spans="2:17" ht="24" hidden="1" outlineLevel="1">
      <c r="B195" s="130"/>
      <c r="C195" s="137" t="str">
        <f>'BNB-System'!C192</f>
        <v>Konzept zur Vermeidung von Umwelt- und Gesundheitsrisiken aus Bauprodukten</v>
      </c>
      <c r="D195" s="262">
        <f>'BNB-System'!D192</f>
        <v>10</v>
      </c>
      <c r="E195" s="415"/>
      <c r="F195" s="739">
        <f>'Bewertung durch Anwender'!G196</f>
        <v>0</v>
      </c>
      <c r="G195" s="757">
        <f>'Bewertung durch Anwender'!N196</f>
        <v>0</v>
      </c>
      <c r="H195" s="789"/>
      <c r="I195" s="329"/>
      <c r="J195" s="329"/>
      <c r="K195" s="199"/>
      <c r="L195" s="329">
        <f>'BNB-System'!H192</f>
        <v>0</v>
      </c>
      <c r="M195" s="563"/>
      <c r="N195" s="563"/>
      <c r="O195" s="199"/>
      <c r="Q195" s="45"/>
    </row>
    <row r="196" spans="2:17" hidden="1" outlineLevel="1">
      <c r="B196" s="130"/>
      <c r="C196" s="137" t="str">
        <f>'BNB-System'!C193</f>
        <v>Lüftungskonzept</v>
      </c>
      <c r="D196" s="262">
        <f>'BNB-System'!D193</f>
        <v>10</v>
      </c>
      <c r="E196" s="415"/>
      <c r="F196" s="739">
        <f>'Bewertung durch Anwender'!G197</f>
        <v>0</v>
      </c>
      <c r="G196" s="757">
        <f>'Bewertung durch Anwender'!N197</f>
        <v>0</v>
      </c>
      <c r="H196" s="789"/>
      <c r="I196" s="329"/>
      <c r="J196" s="329"/>
      <c r="K196" s="199"/>
      <c r="L196" s="329">
        <f>'BNB-System'!H193</f>
        <v>0</v>
      </c>
      <c r="M196" s="563"/>
      <c r="N196" s="563"/>
      <c r="O196" s="199"/>
      <c r="Q196" s="45"/>
    </row>
    <row r="197" spans="2:17" hidden="1" outlineLevel="1">
      <c r="B197" s="130"/>
      <c r="C197" s="137" t="str">
        <f>'BNB-System'!C194</f>
        <v>Abfallkonzept / Wertstoffkonzept</v>
      </c>
      <c r="D197" s="262">
        <f>'BNB-System'!D194</f>
        <v>5</v>
      </c>
      <c r="E197" s="415"/>
      <c r="F197" s="739">
        <f>'Bewertung durch Anwender'!G198</f>
        <v>0</v>
      </c>
      <c r="G197" s="757">
        <f>'Bewertung durch Anwender'!N198</f>
        <v>0</v>
      </c>
      <c r="H197" s="789"/>
      <c r="I197" s="329"/>
      <c r="J197" s="329"/>
      <c r="K197" s="199"/>
      <c r="L197" s="329">
        <f>'BNB-System'!H194</f>
        <v>0</v>
      </c>
      <c r="M197" s="563"/>
      <c r="N197" s="563"/>
      <c r="O197" s="199"/>
      <c r="Q197" s="45"/>
    </row>
    <row r="198" spans="2:17" hidden="1" outlineLevel="1">
      <c r="B198" s="130"/>
      <c r="C198" s="137" t="str">
        <f>'BNB-System'!C195</f>
        <v>Tages- / Kunstlichtoptimierung</v>
      </c>
      <c r="D198" s="262">
        <f>'BNB-System'!D195</f>
        <v>10</v>
      </c>
      <c r="E198" s="415"/>
      <c r="F198" s="739">
        <f>'Bewertung durch Anwender'!G199</f>
        <v>0</v>
      </c>
      <c r="G198" s="757">
        <f>'Bewertung durch Anwender'!N199</f>
        <v>0</v>
      </c>
      <c r="H198" s="789"/>
      <c r="I198" s="329"/>
      <c r="J198" s="329"/>
      <c r="K198" s="199"/>
      <c r="L198" s="329">
        <f>'BNB-System'!H195</f>
        <v>0</v>
      </c>
      <c r="M198" s="563"/>
      <c r="N198" s="563"/>
      <c r="O198" s="199"/>
      <c r="Q198" s="45"/>
    </row>
    <row r="199" spans="2:17" ht="24" hidden="1" outlineLevel="1">
      <c r="B199" s="130"/>
      <c r="C199" s="137" t="str">
        <f>'BNB-System'!C196</f>
        <v>Konzept zur Sicherung der Reinigungs- und Instandhaltungsfreundlichkeit</v>
      </c>
      <c r="D199" s="262">
        <f>'BNB-System'!D196</f>
        <v>10</v>
      </c>
      <c r="E199" s="415"/>
      <c r="F199" s="739">
        <f>'Bewertung durch Anwender'!G200</f>
        <v>0</v>
      </c>
      <c r="G199" s="757">
        <f>'Bewertung durch Anwender'!N200</f>
        <v>0</v>
      </c>
      <c r="H199" s="789"/>
      <c r="I199" s="329"/>
      <c r="J199" s="329"/>
      <c r="K199" s="199"/>
      <c r="L199" s="329">
        <f>'BNB-System'!H196</f>
        <v>0</v>
      </c>
      <c r="M199" s="563"/>
      <c r="N199" s="563"/>
      <c r="O199" s="199"/>
      <c r="Q199" s="45"/>
    </row>
    <row r="200" spans="2:17" hidden="1" outlineLevel="1">
      <c r="B200" s="130"/>
      <c r="C200" s="137" t="str">
        <f>'BNB-System'!C197</f>
        <v>Anpassbarkeits-, Rückbau- und Recyclingkonzept</v>
      </c>
      <c r="D200" s="262">
        <f>'BNB-System'!D197</f>
        <v>10</v>
      </c>
      <c r="E200" s="415"/>
      <c r="F200" s="739">
        <f>'Bewertung durch Anwender'!G201</f>
        <v>0</v>
      </c>
      <c r="G200" s="757">
        <f>'Bewertung durch Anwender'!N201</f>
        <v>0</v>
      </c>
      <c r="H200" s="789"/>
      <c r="I200" s="329"/>
      <c r="J200" s="329"/>
      <c r="K200" s="199"/>
      <c r="L200" s="329">
        <f>'BNB-System'!H197</f>
        <v>0</v>
      </c>
      <c r="M200" s="563"/>
      <c r="N200" s="563"/>
      <c r="O200" s="199"/>
      <c r="Q200" s="45"/>
    </row>
    <row r="201" spans="2:17" hidden="1" outlineLevel="1">
      <c r="B201" s="130"/>
      <c r="C201" s="137" t="str">
        <f>'BNB-System'!C198</f>
        <v>Konzept zur Vermeidung und Beherrschung von Risiken</v>
      </c>
      <c r="D201" s="262">
        <f>'BNB-System'!D198</f>
        <v>10</v>
      </c>
      <c r="E201" s="415"/>
      <c r="F201" s="739">
        <f>'Bewertung durch Anwender'!G202</f>
        <v>0</v>
      </c>
      <c r="G201" s="757">
        <f>'Bewertung durch Anwender'!N202</f>
        <v>0</v>
      </c>
      <c r="H201" s="789"/>
      <c r="I201" s="329"/>
      <c r="J201" s="329"/>
      <c r="K201" s="199"/>
      <c r="L201" s="329">
        <f>'BNB-System'!H198</f>
        <v>0</v>
      </c>
      <c r="M201" s="563"/>
      <c r="N201" s="563"/>
      <c r="O201" s="199"/>
      <c r="Q201" s="45"/>
    </row>
    <row r="202" spans="2:17" hidden="1" outlineLevel="1">
      <c r="B202" s="130"/>
      <c r="C202" s="137" t="str">
        <f>'BNB-System'!C199</f>
        <v>Sonstige Konzepte zum Nachhaltigen Bauen</v>
      </c>
      <c r="D202" s="262">
        <f>'BNB-System'!D199</f>
        <v>10</v>
      </c>
      <c r="E202" s="415"/>
      <c r="F202" s="739">
        <f>'Bewertung durch Anwender'!G203</f>
        <v>0</v>
      </c>
      <c r="G202" s="757">
        <f>'Bewertung durch Anwender'!N203</f>
        <v>0</v>
      </c>
      <c r="H202" s="789"/>
      <c r="I202" s="329"/>
      <c r="J202" s="329"/>
      <c r="K202" s="199"/>
      <c r="L202" s="329">
        <f>'BNB-System'!H199</f>
        <v>0</v>
      </c>
      <c r="M202" s="563"/>
      <c r="N202" s="563"/>
      <c r="O202" s="199"/>
      <c r="Q202" s="45"/>
    </row>
    <row r="203" spans="2:17" hidden="1" outlineLevel="1">
      <c r="B203" s="130"/>
      <c r="C203" s="137" t="str">
        <f>'BNB-System'!C200</f>
        <v>Prüfung der Planungsunterlagen durch unabhängige Dritte</v>
      </c>
      <c r="D203" s="262">
        <f>'BNB-System'!D200</f>
        <v>5</v>
      </c>
      <c r="E203" s="415"/>
      <c r="F203" s="739">
        <f>'Bewertung durch Anwender'!G204</f>
        <v>0</v>
      </c>
      <c r="G203" s="757">
        <f>'Bewertung durch Anwender'!N204</f>
        <v>0</v>
      </c>
      <c r="H203" s="789"/>
      <c r="I203" s="329"/>
      <c r="J203" s="329"/>
      <c r="K203" s="199"/>
      <c r="L203" s="329">
        <f>'BNB-System'!H200</f>
        <v>0</v>
      </c>
      <c r="M203" s="563"/>
      <c r="N203" s="563"/>
      <c r="O203" s="199"/>
      <c r="Q203" s="45"/>
    </row>
    <row r="204" spans="2:17" ht="15" hidden="1" outlineLevel="1" thickBot="1">
      <c r="B204" s="130"/>
      <c r="C204" s="137" t="str">
        <f>'BNB-System'!C201</f>
        <v>Durchführung von Variantenvergleichen</v>
      </c>
      <c r="D204" s="262">
        <f>'BNB-System'!D201</f>
        <v>10</v>
      </c>
      <c r="E204" s="415"/>
      <c r="F204" s="739">
        <f>'Bewertung durch Anwender'!G205</f>
        <v>0</v>
      </c>
      <c r="G204" s="757">
        <f>'Bewertung durch Anwender'!N205</f>
        <v>0</v>
      </c>
      <c r="H204" s="790"/>
      <c r="I204" s="329"/>
      <c r="J204" s="329"/>
      <c r="K204" s="199"/>
      <c r="L204" s="329">
        <f>'BNB-System'!H201</f>
        <v>0</v>
      </c>
      <c r="M204" s="563"/>
      <c r="N204" s="563"/>
      <c r="O204" s="199"/>
      <c r="Q204" s="45"/>
    </row>
    <row r="205" spans="2:17" ht="15" collapsed="1" thickBot="1">
      <c r="B205" s="46" t="str">
        <f>'BNB-System'!B202</f>
        <v xml:space="preserve"> 5.1.4</v>
      </c>
      <c r="C205" s="379" t="str">
        <f>'BNB-System'!C202</f>
        <v>Ausschreibung und Vergabe</v>
      </c>
      <c r="D205" s="59">
        <f>'BNB-System'!D202</f>
        <v>100</v>
      </c>
      <c r="E205" s="403">
        <f>'BNB-System'!G202</f>
        <v>9.5238095238095247E-3</v>
      </c>
      <c r="F205" s="735">
        <f>'Bewertung durch Anwender'!G206</f>
        <v>0</v>
      </c>
      <c r="G205" s="346">
        <f>'Bewertung durch Anwender'!N206</f>
        <v>0</v>
      </c>
      <c r="H205" s="787"/>
      <c r="I205" s="326"/>
      <c r="J205" s="326"/>
      <c r="K205" s="199"/>
      <c r="L205" s="326">
        <f>'BNB-System'!H202</f>
        <v>200</v>
      </c>
      <c r="M205" s="569">
        <f>IF(ISNUMBER(G205*E205/100),G205*E205/100,0)</f>
        <v>0</v>
      </c>
      <c r="N205" s="557">
        <f>IF(ISNUMBER(H205*E205/100),H205*E205/100,0)</f>
        <v>0</v>
      </c>
      <c r="O205" s="199"/>
      <c r="Q205" s="45"/>
    </row>
    <row r="206" spans="2:17" ht="15" thickBot="1">
      <c r="B206" s="57" t="str">
        <f>'BNB-System'!B203</f>
        <v xml:space="preserve"> 5.1.5</v>
      </c>
      <c r="C206" s="379" t="str">
        <f>'BNB-System'!C203</f>
        <v>Voraussetzungen für eine optimale Bewirtschaftung</v>
      </c>
      <c r="D206" s="202">
        <f>'BNB-System'!D203</f>
        <v>100</v>
      </c>
      <c r="E206" s="403">
        <f>'BNB-System'!G203</f>
        <v>9.5238095238095247E-3</v>
      </c>
      <c r="F206" s="744">
        <f>'Bewertung durch Anwender'!G207</f>
        <v>0</v>
      </c>
      <c r="G206" s="350">
        <f>'Bewertung durch Anwender'!N207</f>
        <v>0</v>
      </c>
      <c r="H206" s="792">
        <f>SUM(H207:H210)</f>
        <v>0</v>
      </c>
      <c r="I206" s="491"/>
      <c r="J206" s="491"/>
      <c r="K206" s="199"/>
      <c r="L206" s="491">
        <f>'BNB-System'!H203</f>
        <v>200</v>
      </c>
      <c r="M206" s="569">
        <f>IF(ISNUMBER(G206*E206/100),G206*E206/100,0)</f>
        <v>0</v>
      </c>
      <c r="N206" s="557">
        <f>IF(ISNUMBER(H206*E206/100),H206*E206/100,0)</f>
        <v>0</v>
      </c>
      <c r="O206" s="199"/>
      <c r="Q206" s="45"/>
    </row>
    <row r="207" spans="2:17" hidden="1" outlineLevel="1">
      <c r="B207" s="391"/>
      <c r="C207" s="137" t="str">
        <f>'BNB-System'!C204</f>
        <v>Erstellung einer Gebäudeakte / Objektdokumentation</v>
      </c>
      <c r="D207" s="262">
        <f>'BNB-System'!D204</f>
        <v>25</v>
      </c>
      <c r="E207" s="415"/>
      <c r="F207" s="739">
        <f>'Bewertung durch Anwender'!G208</f>
        <v>0</v>
      </c>
      <c r="G207" s="757">
        <f>'Bewertung durch Anwender'!N208</f>
        <v>0</v>
      </c>
      <c r="H207" s="552"/>
      <c r="I207" s="329"/>
      <c r="J207" s="329"/>
      <c r="K207" s="199"/>
      <c r="L207" s="329">
        <f>'BNB-System'!H204</f>
        <v>0</v>
      </c>
      <c r="M207" s="563"/>
      <c r="N207" s="563"/>
      <c r="O207" s="199"/>
      <c r="Q207" s="45"/>
    </row>
    <row r="208" spans="2:17" ht="24" hidden="1" outlineLevel="1">
      <c r="B208" s="391"/>
      <c r="C208" s="137" t="str">
        <f>'BNB-System'!C205</f>
        <v>Erstellung von Wartungs-, Inspektions-, Betriebs-, und Pflegeanleitungen</v>
      </c>
      <c r="D208" s="262">
        <f>'BNB-System'!D205</f>
        <v>25</v>
      </c>
      <c r="E208" s="415"/>
      <c r="F208" s="739">
        <f>'Bewertung durch Anwender'!G209</f>
        <v>0</v>
      </c>
      <c r="G208" s="757">
        <f>'Bewertung durch Anwender'!N209</f>
        <v>0</v>
      </c>
      <c r="H208" s="552"/>
      <c r="I208" s="329"/>
      <c r="J208" s="329"/>
      <c r="K208" s="199"/>
      <c r="L208" s="329">
        <f>'BNB-System'!H205</f>
        <v>0</v>
      </c>
      <c r="M208" s="563"/>
      <c r="N208" s="563"/>
      <c r="O208" s="199"/>
      <c r="Q208" s="45"/>
    </row>
    <row r="209" spans="2:17" ht="24" hidden="1" outlineLevel="1">
      <c r="B209" s="391"/>
      <c r="C209" s="137" t="str">
        <f>'BNB-System'!C206</f>
        <v>Anpassung der Pläne und Berechnungen an das realisierte Gebäude</v>
      </c>
      <c r="D209" s="262">
        <f>'BNB-System'!D206</f>
        <v>25</v>
      </c>
      <c r="E209" s="415"/>
      <c r="F209" s="739">
        <f>'Bewertung durch Anwender'!G210</f>
        <v>0</v>
      </c>
      <c r="G209" s="757">
        <f>'Bewertung durch Anwender'!N210</f>
        <v>0</v>
      </c>
      <c r="H209" s="552"/>
      <c r="I209" s="329"/>
      <c r="J209" s="329"/>
      <c r="K209" s="199"/>
      <c r="L209" s="329">
        <f>'BNB-System'!H206</f>
        <v>0</v>
      </c>
      <c r="M209" s="563"/>
      <c r="N209" s="563"/>
      <c r="O209" s="199"/>
      <c r="Q209" s="45"/>
    </row>
    <row r="210" spans="2:17" ht="15" hidden="1" outlineLevel="1" thickBot="1">
      <c r="B210" s="391"/>
      <c r="C210" s="137" t="str">
        <f>'BNB-System'!C207</f>
        <v>Erstellung eines Nutzerhandbuches</v>
      </c>
      <c r="D210" s="262">
        <f>'BNB-System'!D207</f>
        <v>25</v>
      </c>
      <c r="E210" s="415"/>
      <c r="F210" s="739">
        <f>'Bewertung durch Anwender'!G211</f>
        <v>0</v>
      </c>
      <c r="G210" s="757">
        <f>'Bewertung durch Anwender'!N211</f>
        <v>0</v>
      </c>
      <c r="H210" s="554"/>
      <c r="I210" s="329"/>
      <c r="J210" s="329"/>
      <c r="K210" s="199"/>
      <c r="L210" s="329">
        <f>'BNB-System'!H207</f>
        <v>0</v>
      </c>
      <c r="M210" s="563"/>
      <c r="N210" s="563"/>
      <c r="O210" s="199"/>
      <c r="Q210" s="45"/>
    </row>
    <row r="211" spans="2:17" ht="15" collapsed="1" thickBot="1">
      <c r="B211" s="193"/>
      <c r="C211" s="194" t="str">
        <f>'BNB-System'!C208</f>
        <v>Bauausführung</v>
      </c>
      <c r="D211" s="195"/>
      <c r="E211" s="424"/>
      <c r="F211" s="800"/>
      <c r="G211" s="195"/>
      <c r="H211" s="195"/>
      <c r="I211" s="513"/>
      <c r="J211" s="513"/>
      <c r="K211" s="199"/>
      <c r="L211" s="513">
        <f>'BNB-System'!H208</f>
        <v>0</v>
      </c>
      <c r="M211" s="586"/>
      <c r="N211" s="586"/>
      <c r="O211" s="199"/>
      <c r="Q211" s="45"/>
    </row>
    <row r="212" spans="2:17" ht="15" thickBot="1">
      <c r="B212" s="57" t="str">
        <f>'BNB-System'!B209</f>
        <v xml:space="preserve"> 5.2.1</v>
      </c>
      <c r="C212" s="379" t="str">
        <f>'BNB-System'!C209</f>
        <v>Baustelle / Bauprozess</v>
      </c>
      <c r="D212" s="202">
        <f>'BNB-System'!D209</f>
        <v>100</v>
      </c>
      <c r="E212" s="403">
        <f>'BNB-System'!G209</f>
        <v>9.5238095238095247E-3</v>
      </c>
      <c r="F212" s="744">
        <f>'Bewertung durch Anwender'!G213</f>
        <v>0</v>
      </c>
      <c r="G212" s="350">
        <f>'Bewertung durch Anwender'!N213</f>
        <v>0</v>
      </c>
      <c r="H212" s="792">
        <f>SUM(H213:H216)</f>
        <v>0</v>
      </c>
      <c r="I212" s="491"/>
      <c r="J212" s="491"/>
      <c r="K212" s="199"/>
      <c r="L212" s="491">
        <f>'BNB-System'!H209</f>
        <v>200</v>
      </c>
      <c r="M212" s="569">
        <f>IF(ISNUMBER(G212*E212/100),G212*E212/100,0)</f>
        <v>0</v>
      </c>
      <c r="N212" s="557">
        <f>IF(ISNUMBER(H212*E212/100),H212*E212/100,0)</f>
        <v>0</v>
      </c>
      <c r="O212" s="199"/>
      <c r="Q212" s="45"/>
    </row>
    <row r="213" spans="2:17" hidden="1" outlineLevel="1">
      <c r="B213" s="391"/>
      <c r="C213" s="137" t="str">
        <f>'BNB-System'!C210</f>
        <v>Wertstoffoptimierte Baustelle</v>
      </c>
      <c r="D213" s="262">
        <f>'BNB-System'!D210</f>
        <v>25</v>
      </c>
      <c r="E213" s="415"/>
      <c r="F213" s="739">
        <f>'Bewertung durch Anwender'!G214</f>
        <v>0</v>
      </c>
      <c r="G213" s="757">
        <f>'Bewertung durch Anwender'!N214</f>
        <v>0</v>
      </c>
      <c r="H213" s="789"/>
      <c r="I213" s="329"/>
      <c r="J213" s="329"/>
      <c r="K213" s="199"/>
      <c r="L213" s="329">
        <f>'BNB-System'!H210</f>
        <v>0</v>
      </c>
      <c r="M213" s="563"/>
      <c r="N213" s="563"/>
      <c r="O213" s="199"/>
      <c r="Q213" s="45"/>
    </row>
    <row r="214" spans="2:17" hidden="1" outlineLevel="1">
      <c r="B214" s="391"/>
      <c r="C214" s="137" t="str">
        <f>'BNB-System'!C211</f>
        <v>Lärmarme Baustelle</v>
      </c>
      <c r="D214" s="262">
        <f>'BNB-System'!D211</f>
        <v>25</v>
      </c>
      <c r="E214" s="415"/>
      <c r="F214" s="739">
        <f>'Bewertung durch Anwender'!G215</f>
        <v>0</v>
      </c>
      <c r="G214" s="757">
        <f>'Bewertung durch Anwender'!N215</f>
        <v>0</v>
      </c>
      <c r="H214" s="789"/>
      <c r="I214" s="329"/>
      <c r="J214" s="329"/>
      <c r="K214" s="199"/>
      <c r="L214" s="329">
        <f>'BNB-System'!H211</f>
        <v>0</v>
      </c>
      <c r="M214" s="563"/>
      <c r="N214" s="563"/>
      <c r="O214" s="199"/>
      <c r="Q214" s="45"/>
    </row>
    <row r="215" spans="2:17" hidden="1" outlineLevel="1">
      <c r="B215" s="391"/>
      <c r="C215" s="137" t="str">
        <f>'BNB-System'!C212</f>
        <v>Staubarme Baustelle</v>
      </c>
      <c r="D215" s="262">
        <f>'BNB-System'!D212</f>
        <v>25</v>
      </c>
      <c r="E215" s="415"/>
      <c r="F215" s="739">
        <f>'Bewertung durch Anwender'!G216</f>
        <v>0</v>
      </c>
      <c r="G215" s="757">
        <f>'Bewertung durch Anwender'!N216</f>
        <v>0</v>
      </c>
      <c r="H215" s="789"/>
      <c r="I215" s="329"/>
      <c r="J215" s="329"/>
      <c r="K215" s="199"/>
      <c r="L215" s="329">
        <f>'BNB-System'!H212</f>
        <v>0</v>
      </c>
      <c r="M215" s="563"/>
      <c r="N215" s="563"/>
      <c r="O215" s="199"/>
      <c r="Q215" s="45"/>
    </row>
    <row r="216" spans="2:17" ht="15" hidden="1" outlineLevel="1" thickBot="1">
      <c r="B216" s="65"/>
      <c r="C216" s="137" t="str">
        <f>'BNB-System'!C213</f>
        <v>Bodenschutz auf der Baustelle</v>
      </c>
      <c r="D216" s="263">
        <f>'BNB-System'!D213</f>
        <v>25</v>
      </c>
      <c r="E216" s="416"/>
      <c r="F216" s="747">
        <f>'Bewertung durch Anwender'!G217</f>
        <v>0</v>
      </c>
      <c r="G216" s="758">
        <f>'Bewertung durch Anwender'!N217</f>
        <v>0</v>
      </c>
      <c r="H216" s="790"/>
      <c r="I216" s="358"/>
      <c r="J216" s="358"/>
      <c r="K216" s="199"/>
      <c r="L216" s="358">
        <f>'BNB-System'!H213</f>
        <v>0</v>
      </c>
      <c r="M216" s="569"/>
      <c r="N216" s="574"/>
      <c r="O216" s="199"/>
      <c r="Q216" s="45"/>
    </row>
    <row r="217" spans="2:17" ht="15" collapsed="1" thickBot="1">
      <c r="B217" s="57" t="str">
        <f>'BNB-System'!B214</f>
        <v xml:space="preserve"> 5.2.2</v>
      </c>
      <c r="C217" s="379" t="str">
        <f>'BNB-System'!C214</f>
        <v>Qualitätssicherung der Bauausführung</v>
      </c>
      <c r="D217" s="479">
        <f>'BNB-System'!D214</f>
        <v>100</v>
      </c>
      <c r="E217" s="403">
        <f>'BNB-System'!G214</f>
        <v>1.4285714285714285E-2</v>
      </c>
      <c r="F217" s="744">
        <f>'Bewertung durch Anwender'!G218</f>
        <v>0</v>
      </c>
      <c r="G217" s="769">
        <f>'Bewertung durch Anwender'!N218</f>
        <v>0</v>
      </c>
      <c r="H217" s="792">
        <f>SUM(H218:H219)</f>
        <v>0</v>
      </c>
      <c r="I217" s="369"/>
      <c r="J217" s="369"/>
      <c r="K217" s="199"/>
      <c r="L217" s="369">
        <f>'BNB-System'!H214</f>
        <v>300</v>
      </c>
      <c r="M217" s="569">
        <f>IF(ISNUMBER(G217*E217/100),G217*E217/100,0)</f>
        <v>0</v>
      </c>
      <c r="N217" s="557">
        <f>IF(ISNUMBER(H217*E217/100),H217*E217/100,0)</f>
        <v>0</v>
      </c>
      <c r="O217" s="199"/>
      <c r="Q217" s="45"/>
    </row>
    <row r="218" spans="2:17" hidden="1" outlineLevel="1">
      <c r="B218" s="130"/>
      <c r="C218" s="137" t="str">
        <f>'BNB-System'!C215</f>
        <v>Dokumentation</v>
      </c>
      <c r="D218" s="262">
        <f>'BNB-System'!D215</f>
        <v>50</v>
      </c>
      <c r="E218" s="415"/>
      <c r="F218" s="739">
        <f>'Bewertung durch Anwender'!G219</f>
        <v>0</v>
      </c>
      <c r="G218" s="757">
        <f>'Bewertung durch Anwender'!N219</f>
        <v>0</v>
      </c>
      <c r="H218" s="789"/>
      <c r="I218" s="329"/>
      <c r="J218" s="329"/>
      <c r="K218" s="199"/>
      <c r="L218" s="329">
        <f>'BNB-System'!H215</f>
        <v>0</v>
      </c>
      <c r="M218" s="563"/>
      <c r="N218" s="563"/>
      <c r="O218" s="199"/>
      <c r="Q218" s="45"/>
    </row>
    <row r="219" spans="2:17" ht="15" hidden="1" outlineLevel="1" thickBot="1">
      <c r="B219" s="133"/>
      <c r="C219" s="137" t="str">
        <f>'BNB-System'!C216</f>
        <v>Messungen zur Qualitätskontrolle</v>
      </c>
      <c r="D219" s="262">
        <f>'BNB-System'!D216</f>
        <v>50</v>
      </c>
      <c r="E219" s="416"/>
      <c r="F219" s="739">
        <f>'Bewertung durch Anwender'!G220</f>
        <v>0</v>
      </c>
      <c r="G219" s="757">
        <f>'Bewertung durch Anwender'!N220</f>
        <v>0</v>
      </c>
      <c r="H219" s="790"/>
      <c r="I219" s="329"/>
      <c r="J219" s="329"/>
      <c r="K219" s="199"/>
      <c r="L219" s="329">
        <f>'BNB-System'!H216</f>
        <v>0</v>
      </c>
      <c r="M219" s="563"/>
      <c r="N219" s="563"/>
      <c r="O219" s="199"/>
      <c r="Q219" s="45"/>
    </row>
    <row r="220" spans="2:17" ht="15" collapsed="1" thickBot="1">
      <c r="B220" s="46" t="str">
        <f>'BNB-System'!B217</f>
        <v xml:space="preserve"> 5.2.3</v>
      </c>
      <c r="C220" s="379" t="str">
        <f>'BNB-System'!C217</f>
        <v>Systematische Inbetriebnahme</v>
      </c>
      <c r="D220" s="53">
        <f>'BNB-System'!D217</f>
        <v>100</v>
      </c>
      <c r="E220" s="425">
        <f>'BNB-System'!G217</f>
        <v>1.4285714285714285E-2</v>
      </c>
      <c r="F220" s="752">
        <f>'Bewertung durch Anwender'!G221</f>
        <v>0</v>
      </c>
      <c r="G220" s="354">
        <f>'Bewertung durch Anwender'!N221</f>
        <v>0</v>
      </c>
      <c r="H220" s="787"/>
      <c r="I220" s="384"/>
      <c r="J220" s="384"/>
      <c r="K220" s="207"/>
      <c r="L220" s="384">
        <f>'BNB-System'!H217</f>
        <v>300</v>
      </c>
      <c r="M220" s="569">
        <f>IF(ISNUMBER(G220*E220/100),G220*E220/100,0)</f>
        <v>0</v>
      </c>
      <c r="N220" s="557">
        <f>IF(ISNUMBER(H220*E220/100),H220*E220/100,0)</f>
        <v>0</v>
      </c>
      <c r="O220" s="207"/>
      <c r="Q220" s="45"/>
    </row>
    <row r="221" spans="2:17" ht="15" thickBot="1">
      <c r="B221" s="208"/>
      <c r="C221" s="209"/>
      <c r="D221" s="210"/>
      <c r="E221" s="426"/>
      <c r="F221" s="755"/>
      <c r="G221" s="210"/>
      <c r="H221" s="210"/>
      <c r="I221" s="502"/>
      <c r="J221" s="502"/>
      <c r="K221" s="213"/>
      <c r="L221" s="502">
        <f>'BNB-System'!H218</f>
        <v>0</v>
      </c>
      <c r="M221" s="587"/>
      <c r="N221" s="587"/>
      <c r="O221" s="213"/>
      <c r="Q221" s="45"/>
    </row>
    <row r="222" spans="2:17" ht="15.75">
      <c r="B222" s="269"/>
      <c r="C222" s="270"/>
      <c r="D222" s="271"/>
      <c r="E222" s="427"/>
      <c r="F222" s="756"/>
      <c r="G222" s="271"/>
      <c r="H222" s="271"/>
      <c r="I222" s="503"/>
      <c r="J222" s="503"/>
      <c r="K222" s="275"/>
      <c r="L222" s="503">
        <f>'BNB-System'!H219</f>
        <v>0</v>
      </c>
      <c r="M222" s="588"/>
      <c r="N222" s="588"/>
      <c r="O222" s="275"/>
      <c r="Q222" s="45"/>
    </row>
    <row r="223" spans="2:17" ht="15.75">
      <c r="B223" s="276" t="str">
        <f>'BNB-System'!B220</f>
        <v>Standortmerkmale</v>
      </c>
      <c r="C223" s="277"/>
      <c r="D223" s="949"/>
      <c r="E223" s="943">
        <f>'BNB-System'!G220</f>
        <v>1</v>
      </c>
      <c r="F223" s="943">
        <f>Zielvereinbarung!G224</f>
        <v>0</v>
      </c>
      <c r="G223" s="943">
        <f>'Bewertung durch Anwender'!N224</f>
        <v>0</v>
      </c>
      <c r="H223" s="943">
        <f>H226*($E$226/100)+H232*($E$232/100)+H239*($E$239/100)+H244*($E$244/100)+H248*($E$248/100)+H258*($E$258/100)</f>
        <v>0</v>
      </c>
      <c r="I223" s="707"/>
      <c r="J223" s="504"/>
      <c r="K223" s="281"/>
      <c r="L223" s="504">
        <f>'BNB-System'!H220</f>
        <v>1300</v>
      </c>
      <c r="M223" s="589"/>
      <c r="N223" s="589"/>
      <c r="O223" s="281"/>
      <c r="Q223" s="45"/>
    </row>
    <row r="224" spans="2:17" ht="16.5" thickBot="1">
      <c r="B224" s="282"/>
      <c r="C224" s="283"/>
      <c r="D224" s="950"/>
      <c r="E224" s="951"/>
      <c r="F224" s="952"/>
      <c r="G224" s="950"/>
      <c r="H224" s="950"/>
      <c r="I224" s="505"/>
      <c r="J224" s="505"/>
      <c r="K224" s="281"/>
      <c r="L224" s="505">
        <f>'BNB-System'!H221</f>
        <v>0</v>
      </c>
      <c r="M224" s="590"/>
      <c r="N224" s="590"/>
      <c r="O224" s="281"/>
      <c r="Q224" s="45"/>
    </row>
    <row r="225" spans="2:17" ht="15" thickBot="1">
      <c r="B225" s="214"/>
      <c r="C225" s="215" t="str">
        <f>'BNB-System'!C222</f>
        <v>Standortmerkmale</v>
      </c>
      <c r="D225" s="953"/>
      <c r="E225" s="954"/>
      <c r="F225" s="955"/>
      <c r="G225" s="953"/>
      <c r="H225" s="953"/>
      <c r="I225" s="506"/>
      <c r="J225" s="506"/>
      <c r="K225" s="289"/>
      <c r="L225" s="506">
        <f>'BNB-System'!H222</f>
        <v>0</v>
      </c>
      <c r="M225" s="591"/>
      <c r="N225" s="591"/>
      <c r="O225" s="289"/>
      <c r="Q225" s="45"/>
    </row>
    <row r="226" spans="2:17">
      <c r="B226" s="57" t="str">
        <f>'BNB-System'!B223</f>
        <v xml:space="preserve"> 6.1.1</v>
      </c>
      <c r="C226" s="379" t="str">
        <f>'BNB-System'!C223</f>
        <v>Risiken am Mikrostandort</v>
      </c>
      <c r="D226" s="956">
        <f>'BNB-System'!D223</f>
        <v>100</v>
      </c>
      <c r="E226" s="957">
        <f>'BNB-System'!G223</f>
        <v>0.15384615384615385</v>
      </c>
      <c r="F226" s="958">
        <f>'Bewertung durch Anwender'!G227</f>
        <v>0</v>
      </c>
      <c r="G226" s="959">
        <f>'Bewertung durch Anwender'!N227</f>
        <v>0</v>
      </c>
      <c r="H226" s="960">
        <f>SUM(H227:H231)</f>
        <v>0</v>
      </c>
      <c r="I226" s="491"/>
      <c r="J226" s="491"/>
      <c r="K226" s="290"/>
      <c r="L226" s="383">
        <f>'BNB-System'!H223</f>
        <v>200</v>
      </c>
      <c r="M226" s="557"/>
      <c r="N226" s="557"/>
      <c r="O226" s="290"/>
      <c r="Q226" s="45"/>
    </row>
    <row r="227" spans="2:17" hidden="1" outlineLevel="1">
      <c r="B227" s="130"/>
      <c r="C227" s="137" t="str">
        <f>'BNB-System'!C224</f>
        <v>Risiken aus Man-Made-Hazards (Unfälle)</v>
      </c>
      <c r="D227" s="262">
        <f>'BNB-System'!D224</f>
        <v>20</v>
      </c>
      <c r="E227" s="415"/>
      <c r="F227" s="739">
        <f>'Bewertung durch Anwender'!G228</f>
        <v>0</v>
      </c>
      <c r="G227" s="757">
        <f>'Bewertung durch Anwender'!N228</f>
        <v>0</v>
      </c>
      <c r="H227" s="789"/>
      <c r="I227" s="329"/>
      <c r="J227" s="329"/>
      <c r="K227" s="290"/>
      <c r="L227" s="490"/>
      <c r="M227" s="568"/>
      <c r="N227" s="568"/>
      <c r="O227" s="290"/>
      <c r="Q227" s="45"/>
    </row>
    <row r="228" spans="2:17" hidden="1" outlineLevel="1">
      <c r="B228" s="130"/>
      <c r="C228" s="137" t="str">
        <f>'BNB-System'!C225</f>
        <v>Risiken aus Erdbeben</v>
      </c>
      <c r="D228" s="262">
        <f>'BNB-System'!D225</f>
        <v>20</v>
      </c>
      <c r="E228" s="415"/>
      <c r="F228" s="739">
        <f>'Bewertung durch Anwender'!G229</f>
        <v>0</v>
      </c>
      <c r="G228" s="757">
        <f>'Bewertung durch Anwender'!N229</f>
        <v>0</v>
      </c>
      <c r="H228" s="789"/>
      <c r="I228" s="329"/>
      <c r="J228" s="329"/>
      <c r="K228" s="290"/>
      <c r="L228" s="490"/>
      <c r="M228" s="568"/>
      <c r="N228" s="568"/>
      <c r="O228" s="290"/>
      <c r="Q228" s="45"/>
    </row>
    <row r="229" spans="2:17" hidden="1" outlineLevel="1">
      <c r="B229" s="130"/>
      <c r="C229" s="137" t="str">
        <f>'BNB-System'!C226</f>
        <v>Risiken aus Lawinen</v>
      </c>
      <c r="D229" s="262">
        <f>'BNB-System'!D226</f>
        <v>20</v>
      </c>
      <c r="E229" s="415"/>
      <c r="F229" s="739">
        <f>'Bewertung durch Anwender'!G230</f>
        <v>0</v>
      </c>
      <c r="G229" s="757">
        <f>'Bewertung durch Anwender'!N230</f>
        <v>0</v>
      </c>
      <c r="H229" s="789"/>
      <c r="I229" s="329"/>
      <c r="J229" s="329"/>
      <c r="K229" s="290"/>
      <c r="L229" s="490"/>
      <c r="M229" s="568"/>
      <c r="N229" s="568"/>
      <c r="O229" s="290"/>
      <c r="Q229" s="45"/>
    </row>
    <row r="230" spans="2:17" hidden="1" outlineLevel="1">
      <c r="B230" s="130"/>
      <c r="C230" s="137" t="str">
        <f>'BNB-System'!C227</f>
        <v>Risiken aus Sturm</v>
      </c>
      <c r="D230" s="262">
        <f>'BNB-System'!D227</f>
        <v>20</v>
      </c>
      <c r="E230" s="415"/>
      <c r="F230" s="739">
        <f>'Bewertung durch Anwender'!G231</f>
        <v>0</v>
      </c>
      <c r="G230" s="757">
        <f>'Bewertung durch Anwender'!N231</f>
        <v>0</v>
      </c>
      <c r="H230" s="789"/>
      <c r="I230" s="329"/>
      <c r="J230" s="329"/>
      <c r="K230" s="290"/>
      <c r="L230" s="490"/>
      <c r="M230" s="568"/>
      <c r="N230" s="568"/>
      <c r="O230" s="290"/>
      <c r="Q230" s="45"/>
    </row>
    <row r="231" spans="2:17" hidden="1" outlineLevel="1">
      <c r="B231" s="130"/>
      <c r="C231" s="137" t="str">
        <f>'BNB-System'!C228</f>
        <v>Risiken aus Hochwasser</v>
      </c>
      <c r="D231" s="262">
        <f>'BNB-System'!D228</f>
        <v>20</v>
      </c>
      <c r="E231" s="415"/>
      <c r="F231" s="747">
        <f>'Bewertung durch Anwender'!G232</f>
        <v>0</v>
      </c>
      <c r="G231" s="757">
        <f>'Bewertung durch Anwender'!N232</f>
        <v>0</v>
      </c>
      <c r="H231" s="789"/>
      <c r="I231" s="329"/>
      <c r="J231" s="329"/>
      <c r="K231" s="290"/>
      <c r="L231" s="490"/>
      <c r="M231" s="568"/>
      <c r="N231" s="568"/>
      <c r="O231" s="290"/>
      <c r="Q231" s="45"/>
    </row>
    <row r="232" spans="2:17" collapsed="1">
      <c r="B232" s="57" t="str">
        <f>'BNB-System'!B229</f>
        <v xml:space="preserve"> 6.1.2</v>
      </c>
      <c r="C232" s="379" t="str">
        <f>'BNB-System'!C229</f>
        <v>Verhältnisse am Mikrostandort</v>
      </c>
      <c r="D232" s="956">
        <f>'BNB-System'!D229</f>
        <v>100</v>
      </c>
      <c r="E232" s="957">
        <f>'BNB-System'!G229</f>
        <v>0.15384615384615385</v>
      </c>
      <c r="F232" s="958">
        <f>'Bewertung durch Anwender'!G233</f>
        <v>0</v>
      </c>
      <c r="G232" s="959">
        <f>'Bewertung durch Anwender'!N233</f>
        <v>0</v>
      </c>
      <c r="H232" s="960">
        <f>SUM(H233:H238)</f>
        <v>0</v>
      </c>
      <c r="I232" s="491"/>
      <c r="J232" s="491"/>
      <c r="K232" s="290"/>
      <c r="L232" s="327">
        <f>'BNB-System'!H229</f>
        <v>200</v>
      </c>
      <c r="M232" s="558"/>
      <c r="N232" s="558"/>
      <c r="O232" s="290"/>
      <c r="Q232" s="45"/>
    </row>
    <row r="233" spans="2:17" hidden="1" outlineLevel="1">
      <c r="B233" s="130"/>
      <c r="C233" s="137" t="str">
        <f>'BNB-System'!C230</f>
        <v>Außenluftqualität</v>
      </c>
      <c r="D233" s="262">
        <f>'BNB-System'!D230</f>
        <v>16</v>
      </c>
      <c r="E233" s="415"/>
      <c r="F233" s="739">
        <f>'Bewertung durch Anwender'!G234</f>
        <v>0</v>
      </c>
      <c r="G233" s="757">
        <f>'Bewertung durch Anwender'!N234</f>
        <v>0</v>
      </c>
      <c r="H233" s="789"/>
      <c r="I233" s="329"/>
      <c r="J233" s="329"/>
      <c r="K233" s="290"/>
      <c r="L233" s="327"/>
      <c r="M233" s="558"/>
      <c r="N233" s="558"/>
      <c r="O233" s="290"/>
      <c r="Q233" s="45"/>
    </row>
    <row r="234" spans="2:17" hidden="1" outlineLevel="1">
      <c r="B234" s="130"/>
      <c r="C234" s="137" t="str">
        <f>'BNB-System'!C231</f>
        <v>Außenlärmpegel</v>
      </c>
      <c r="D234" s="262">
        <f>'BNB-System'!D231</f>
        <v>20</v>
      </c>
      <c r="E234" s="415"/>
      <c r="F234" s="739">
        <f>'Bewertung durch Anwender'!G235</f>
        <v>0</v>
      </c>
      <c r="G234" s="757">
        <f>'Bewertung durch Anwender'!N235</f>
        <v>0</v>
      </c>
      <c r="H234" s="789"/>
      <c r="I234" s="329"/>
      <c r="J234" s="329"/>
      <c r="K234" s="290"/>
      <c r="L234" s="327"/>
      <c r="M234" s="558"/>
      <c r="N234" s="558"/>
      <c r="O234" s="290"/>
      <c r="Q234" s="45"/>
    </row>
    <row r="235" spans="2:17" hidden="1" outlineLevel="1">
      <c r="B235" s="130"/>
      <c r="C235" s="137" t="str">
        <f>'BNB-System'!C232</f>
        <v>Baugrundverhältnisse, Bodenbelastungen</v>
      </c>
      <c r="D235" s="262">
        <f>'BNB-System'!D232</f>
        <v>16</v>
      </c>
      <c r="E235" s="415"/>
      <c r="F235" s="739">
        <f>'Bewertung durch Anwender'!G236</f>
        <v>0</v>
      </c>
      <c r="G235" s="757">
        <f>'Bewertung durch Anwender'!N236</f>
        <v>0</v>
      </c>
      <c r="H235" s="789"/>
      <c r="I235" s="329"/>
      <c r="J235" s="329"/>
      <c r="K235" s="290"/>
      <c r="L235" s="327"/>
      <c r="M235" s="558"/>
      <c r="N235" s="558"/>
      <c r="O235" s="290"/>
      <c r="Q235" s="45"/>
    </row>
    <row r="236" spans="2:17" hidden="1" outlineLevel="1">
      <c r="B236" s="130"/>
      <c r="C236" s="137" t="str">
        <f>'BNB-System'!C233</f>
        <v>Elektromagnetische Felder</v>
      </c>
      <c r="D236" s="262">
        <f>'BNB-System'!D233</f>
        <v>16</v>
      </c>
      <c r="E236" s="415"/>
      <c r="F236" s="739">
        <f>'Bewertung durch Anwender'!G237</f>
        <v>0</v>
      </c>
      <c r="G236" s="757">
        <f>'Bewertung durch Anwender'!N237</f>
        <v>0</v>
      </c>
      <c r="H236" s="789"/>
      <c r="I236" s="329"/>
      <c r="J236" s="329"/>
      <c r="K236" s="290"/>
      <c r="L236" s="327"/>
      <c r="M236" s="558"/>
      <c r="N236" s="558"/>
      <c r="O236" s="290"/>
      <c r="Q236" s="45"/>
    </row>
    <row r="237" spans="2:17" hidden="1" outlineLevel="1">
      <c r="B237" s="130"/>
      <c r="C237" s="137" t="str">
        <f>'BNB-System'!C234</f>
        <v>Vorkommen von Radon</v>
      </c>
      <c r="D237" s="262">
        <f>'BNB-System'!D234</f>
        <v>16</v>
      </c>
      <c r="E237" s="415"/>
      <c r="F237" s="739">
        <f>'Bewertung durch Anwender'!G238</f>
        <v>0</v>
      </c>
      <c r="G237" s="757">
        <f>'Bewertung durch Anwender'!N238</f>
        <v>0</v>
      </c>
      <c r="H237" s="789"/>
      <c r="I237" s="329"/>
      <c r="J237" s="329"/>
      <c r="K237" s="290"/>
      <c r="L237" s="327"/>
      <c r="M237" s="558"/>
      <c r="N237" s="558"/>
      <c r="O237" s="290"/>
      <c r="Q237" s="45"/>
    </row>
    <row r="238" spans="2:17" hidden="1" outlineLevel="1">
      <c r="B238" s="130"/>
      <c r="C238" s="137" t="str">
        <f>'BNB-System'!C235</f>
        <v>Stadt- und Landschaftsbild / Sichtbeziehungen</v>
      </c>
      <c r="D238" s="262">
        <f>'BNB-System'!D235</f>
        <v>16</v>
      </c>
      <c r="E238" s="415"/>
      <c r="F238" s="739">
        <f>'Bewertung durch Anwender'!G239</f>
        <v>0</v>
      </c>
      <c r="G238" s="757">
        <f>'Bewertung durch Anwender'!N239</f>
        <v>0</v>
      </c>
      <c r="H238" s="789"/>
      <c r="I238" s="329"/>
      <c r="J238" s="329"/>
      <c r="K238" s="290"/>
      <c r="L238" s="327"/>
      <c r="M238" s="558"/>
      <c r="N238" s="558"/>
      <c r="O238" s="290"/>
      <c r="Q238" s="45"/>
    </row>
    <row r="239" spans="2:17" collapsed="1">
      <c r="B239" s="57" t="str">
        <f>'BNB-System'!B236</f>
        <v xml:space="preserve"> 6.1.3</v>
      </c>
      <c r="C239" s="379" t="str">
        <f>'BNB-System'!C236</f>
        <v>Quartiersmerkmale</v>
      </c>
      <c r="D239" s="956">
        <f>'BNB-System'!D236</f>
        <v>100</v>
      </c>
      <c r="E239" s="957">
        <f>'BNB-System'!G236</f>
        <v>0.15384615384615385</v>
      </c>
      <c r="F239" s="958">
        <f>'Bewertung durch Anwender'!G240</f>
        <v>0</v>
      </c>
      <c r="G239" s="959">
        <f>'Bewertung durch Anwender'!N240</f>
        <v>0</v>
      </c>
      <c r="H239" s="960">
        <f>SUM(H240:H243)</f>
        <v>0</v>
      </c>
      <c r="I239" s="491"/>
      <c r="J239" s="491"/>
      <c r="K239" s="290"/>
      <c r="L239" s="327">
        <f>'BNB-System'!H236</f>
        <v>200</v>
      </c>
      <c r="M239" s="558"/>
      <c r="N239" s="558"/>
      <c r="O239" s="290"/>
      <c r="Q239" s="45"/>
    </row>
    <row r="240" spans="2:17" hidden="1" outlineLevel="1">
      <c r="B240" s="130"/>
      <c r="C240" s="137" t="str">
        <f>'BNB-System'!C237</f>
        <v>Image, Attraktivität</v>
      </c>
      <c r="D240" s="262">
        <f>'BNB-System'!D237</f>
        <v>25</v>
      </c>
      <c r="E240" s="415"/>
      <c r="F240" s="739">
        <f>'Bewertung durch Anwender'!G241</f>
        <v>0</v>
      </c>
      <c r="G240" s="757">
        <f>'Bewertung durch Anwender'!N241</f>
        <v>0</v>
      </c>
      <c r="H240" s="789"/>
      <c r="I240" s="329"/>
      <c r="J240" s="329"/>
      <c r="K240" s="290"/>
      <c r="L240" s="327"/>
      <c r="M240" s="558"/>
      <c r="N240" s="558"/>
      <c r="O240" s="290"/>
      <c r="Q240" s="45"/>
    </row>
    <row r="241" spans="2:17" hidden="1" outlineLevel="1">
      <c r="B241" s="130"/>
      <c r="C241" s="137" t="str">
        <f>'BNB-System'!C238</f>
        <v>Synergie- und Konfliktpotenziale</v>
      </c>
      <c r="D241" s="262">
        <f>'BNB-System'!D238</f>
        <v>25</v>
      </c>
      <c r="E241" s="415"/>
      <c r="F241" s="739">
        <f>'Bewertung durch Anwender'!G242</f>
        <v>0</v>
      </c>
      <c r="G241" s="757">
        <f>'Bewertung durch Anwender'!N242</f>
        <v>0</v>
      </c>
      <c r="H241" s="789"/>
      <c r="I241" s="329"/>
      <c r="J241" s="329"/>
      <c r="K241" s="290"/>
      <c r="L241" s="327"/>
      <c r="M241" s="558"/>
      <c r="N241" s="558"/>
      <c r="O241" s="290"/>
      <c r="Q241" s="45"/>
    </row>
    <row r="242" spans="2:17" hidden="1" outlineLevel="1">
      <c r="B242" s="130"/>
      <c r="C242" s="137" t="str">
        <f>'BNB-System'!C239</f>
        <v>Kriminalität</v>
      </c>
      <c r="D242" s="262">
        <f>'BNB-System'!D239</f>
        <v>25</v>
      </c>
      <c r="E242" s="415"/>
      <c r="F242" s="739">
        <f>'Bewertung durch Anwender'!G243</f>
        <v>0</v>
      </c>
      <c r="G242" s="757">
        <f>'Bewertung durch Anwender'!N243</f>
        <v>0</v>
      </c>
      <c r="H242" s="789"/>
      <c r="I242" s="329"/>
      <c r="J242" s="329"/>
      <c r="K242" s="290"/>
      <c r="L242" s="327"/>
      <c r="M242" s="558"/>
      <c r="N242" s="558"/>
      <c r="O242" s="290"/>
      <c r="Q242" s="45"/>
    </row>
    <row r="243" spans="2:17" hidden="1" outlineLevel="1">
      <c r="B243" s="130"/>
      <c r="C243" s="137" t="str">
        <f>'BNB-System'!C240</f>
        <v>Pflege und Erhaltungszustand</v>
      </c>
      <c r="D243" s="262">
        <f>'BNB-System'!D240</f>
        <v>25</v>
      </c>
      <c r="E243" s="415"/>
      <c r="F243" s="739">
        <f>'Bewertung durch Anwender'!G244</f>
        <v>0</v>
      </c>
      <c r="G243" s="757">
        <f>'Bewertung durch Anwender'!N244</f>
        <v>0</v>
      </c>
      <c r="H243" s="789"/>
      <c r="I243" s="329"/>
      <c r="J243" s="329"/>
      <c r="K243" s="290"/>
      <c r="L243" s="327"/>
      <c r="M243" s="558"/>
      <c r="N243" s="558"/>
      <c r="O243" s="290"/>
      <c r="Q243" s="45"/>
    </row>
    <row r="244" spans="2:17" collapsed="1">
      <c r="B244" s="57" t="str">
        <f>'BNB-System'!B241</f>
        <v xml:space="preserve"> 6.1.4</v>
      </c>
      <c r="C244" s="379" t="str">
        <f>'BNB-System'!C241</f>
        <v>Verkehrsanbindung</v>
      </c>
      <c r="D244" s="956">
        <f>'BNB-System'!D241</f>
        <v>100</v>
      </c>
      <c r="E244" s="957">
        <f>'BNB-System'!G241</f>
        <v>0.23076923076923078</v>
      </c>
      <c r="F244" s="958">
        <f>'Bewertung durch Anwender'!G245</f>
        <v>0</v>
      </c>
      <c r="G244" s="959">
        <f>'Bewertung durch Anwender'!N245</f>
        <v>0</v>
      </c>
      <c r="H244" s="960">
        <f>SUM(H245:H247)</f>
        <v>0</v>
      </c>
      <c r="I244" s="491"/>
      <c r="J244" s="491"/>
      <c r="K244" s="290"/>
      <c r="L244" s="327">
        <f>'BNB-System'!H241</f>
        <v>300</v>
      </c>
      <c r="M244" s="558"/>
      <c r="N244" s="558"/>
      <c r="O244" s="290"/>
      <c r="Q244" s="45"/>
    </row>
    <row r="245" spans="2:17" hidden="1" outlineLevel="1">
      <c r="B245" s="130"/>
      <c r="C245" s="137" t="str">
        <f>'BNB-System'!C242</f>
        <v>Erreichbarkeit Haupt-/ Fernbahnhof</v>
      </c>
      <c r="D245" s="262">
        <f>'BNB-System'!D242</f>
        <v>30</v>
      </c>
      <c r="E245" s="415"/>
      <c r="F245" s="739">
        <f>'Bewertung durch Anwender'!G246</f>
        <v>0</v>
      </c>
      <c r="G245" s="757">
        <f>'Bewertung durch Anwender'!N246</f>
        <v>0</v>
      </c>
      <c r="H245" s="789"/>
      <c r="I245" s="329"/>
      <c r="J245" s="329"/>
      <c r="K245" s="290"/>
      <c r="L245" s="327"/>
      <c r="M245" s="558"/>
      <c r="N245" s="558"/>
      <c r="O245" s="290"/>
      <c r="Q245" s="45"/>
    </row>
    <row r="246" spans="2:17" hidden="1" outlineLevel="1">
      <c r="B246" s="130"/>
      <c r="C246" s="137" t="str">
        <f>'BNB-System'!C243</f>
        <v>Erreichbarkeit ÖPNV</v>
      </c>
      <c r="D246" s="262">
        <f>'BNB-System'!D243</f>
        <v>30</v>
      </c>
      <c r="E246" s="415"/>
      <c r="F246" s="739">
        <f>'Bewertung durch Anwender'!G247</f>
        <v>0</v>
      </c>
      <c r="G246" s="757">
        <f>'Bewertung durch Anwender'!N247</f>
        <v>0</v>
      </c>
      <c r="H246" s="789"/>
      <c r="I246" s="329"/>
      <c r="J246" s="329"/>
      <c r="K246" s="290"/>
      <c r="L246" s="327"/>
      <c r="M246" s="558"/>
      <c r="N246" s="558"/>
      <c r="O246" s="290"/>
      <c r="Q246" s="45"/>
    </row>
    <row r="247" spans="2:17" hidden="1" outlineLevel="1">
      <c r="B247" s="65"/>
      <c r="C247" s="137" t="str">
        <f>'BNB-System'!C244</f>
        <v>Fuß- und Radwege</v>
      </c>
      <c r="D247" s="262">
        <f>'BNB-System'!D244</f>
        <v>40</v>
      </c>
      <c r="E247" s="415"/>
      <c r="F247" s="739">
        <f>'Bewertung durch Anwender'!G248</f>
        <v>0</v>
      </c>
      <c r="G247" s="757">
        <f>'Bewertung durch Anwender'!N248</f>
        <v>0</v>
      </c>
      <c r="H247" s="789"/>
      <c r="I247" s="329"/>
      <c r="J247" s="329"/>
      <c r="K247" s="290"/>
      <c r="L247" s="327"/>
      <c r="M247" s="558"/>
      <c r="N247" s="558"/>
      <c r="O247" s="290"/>
      <c r="Q247" s="45"/>
    </row>
    <row r="248" spans="2:17" collapsed="1">
      <c r="B248" s="57" t="str">
        <f>'BNB-System'!B245</f>
        <v xml:space="preserve"> 6.1.5</v>
      </c>
      <c r="C248" s="379" t="str">
        <f>'BNB-System'!C245</f>
        <v>Nähe zu nutzungsrelevanten Einrichtungen</v>
      </c>
      <c r="D248" s="956">
        <f>'BNB-System'!D245</f>
        <v>100</v>
      </c>
      <c r="E248" s="957">
        <f>'BNB-System'!G245</f>
        <v>0.15384615384615385</v>
      </c>
      <c r="F248" s="958">
        <f>'Bewertung durch Anwender'!G249</f>
        <v>0</v>
      </c>
      <c r="G248" s="959">
        <f>'Bewertung durch Anwender'!N249</f>
        <v>0</v>
      </c>
      <c r="H248" s="960">
        <f>SUM(H249:H257)</f>
        <v>0</v>
      </c>
      <c r="I248" s="491"/>
      <c r="J248" s="491"/>
      <c r="K248" s="290"/>
      <c r="L248" s="327">
        <f>'BNB-System'!H245</f>
        <v>200</v>
      </c>
      <c r="M248" s="558"/>
      <c r="N248" s="558"/>
      <c r="O248" s="290"/>
      <c r="Q248" s="45"/>
    </row>
    <row r="249" spans="2:17" hidden="1" outlineLevel="1">
      <c r="B249" s="130"/>
      <c r="C249" s="137" t="str">
        <f>'BNB-System'!C246</f>
        <v>Gastronomie</v>
      </c>
      <c r="D249" s="262">
        <f>'BNB-System'!D246</f>
        <v>10</v>
      </c>
      <c r="E249" s="415"/>
      <c r="F249" s="739">
        <f>'Bewertung durch Anwender'!G250</f>
        <v>0</v>
      </c>
      <c r="G249" s="757">
        <f>'Bewertung durch Anwender'!N250</f>
        <v>0</v>
      </c>
      <c r="H249" s="789"/>
      <c r="I249" s="329"/>
      <c r="J249" s="329"/>
      <c r="K249" s="290"/>
      <c r="L249" s="326"/>
      <c r="M249" s="559"/>
      <c r="N249" s="559"/>
      <c r="O249" s="290"/>
      <c r="Q249" s="45"/>
    </row>
    <row r="250" spans="2:17" hidden="1" outlineLevel="1">
      <c r="B250" s="130"/>
      <c r="C250" s="137" t="str">
        <f>'BNB-System'!C247</f>
        <v>Nahversorgung</v>
      </c>
      <c r="D250" s="262">
        <f>'BNB-System'!D247</f>
        <v>10</v>
      </c>
      <c r="E250" s="415"/>
      <c r="F250" s="739">
        <f>'Bewertung durch Anwender'!G251</f>
        <v>0</v>
      </c>
      <c r="G250" s="757">
        <f>'Bewertung durch Anwender'!N251</f>
        <v>0</v>
      </c>
      <c r="H250" s="789"/>
      <c r="I250" s="329"/>
      <c r="J250" s="329"/>
      <c r="K250" s="290"/>
      <c r="L250" s="326"/>
      <c r="M250" s="559"/>
      <c r="N250" s="559"/>
      <c r="O250" s="290"/>
      <c r="Q250" s="45"/>
    </row>
    <row r="251" spans="2:17" hidden="1" outlineLevel="1">
      <c r="B251" s="130"/>
      <c r="C251" s="137" t="str">
        <f>'BNB-System'!C248</f>
        <v>Parkanlagen und Freiräume</v>
      </c>
      <c r="D251" s="262">
        <f>'BNB-System'!D248</f>
        <v>20</v>
      </c>
      <c r="E251" s="415"/>
      <c r="F251" s="739">
        <f>'Bewertung durch Anwender'!G252</f>
        <v>0</v>
      </c>
      <c r="G251" s="757">
        <f>'Bewertung durch Anwender'!N252</f>
        <v>0</v>
      </c>
      <c r="H251" s="789"/>
      <c r="I251" s="329"/>
      <c r="J251" s="329"/>
      <c r="K251" s="290"/>
      <c r="L251" s="326"/>
      <c r="M251" s="559"/>
      <c r="N251" s="559"/>
      <c r="O251" s="290"/>
      <c r="Q251" s="45"/>
    </row>
    <row r="252" spans="2:17" hidden="1" outlineLevel="1">
      <c r="B252" s="130"/>
      <c r="C252" s="137" t="str">
        <f>'BNB-System'!C249</f>
        <v>Bildung</v>
      </c>
      <c r="D252" s="262">
        <f>'BNB-System'!D249</f>
        <v>10</v>
      </c>
      <c r="E252" s="415"/>
      <c r="F252" s="739">
        <f>'Bewertung durch Anwender'!G253</f>
        <v>0</v>
      </c>
      <c r="G252" s="757">
        <f>'Bewertung durch Anwender'!N253</f>
        <v>0</v>
      </c>
      <c r="H252" s="789"/>
      <c r="I252" s="329"/>
      <c r="J252" s="329"/>
      <c r="K252" s="290"/>
      <c r="L252" s="326"/>
      <c r="M252" s="559"/>
      <c r="N252" s="559"/>
      <c r="O252" s="290"/>
      <c r="Q252" s="45"/>
    </row>
    <row r="253" spans="2:17" hidden="1" outlineLevel="1">
      <c r="B253" s="130"/>
      <c r="C253" s="137" t="str">
        <f>'BNB-System'!C250</f>
        <v>Öffentliche Verwaltung</v>
      </c>
      <c r="D253" s="262">
        <f>'BNB-System'!D250</f>
        <v>10</v>
      </c>
      <c r="E253" s="415"/>
      <c r="F253" s="739">
        <f>'Bewertung durch Anwender'!G254</f>
        <v>0</v>
      </c>
      <c r="G253" s="757">
        <f>'Bewertung durch Anwender'!N254</f>
        <v>0</v>
      </c>
      <c r="H253" s="789"/>
      <c r="I253" s="329"/>
      <c r="J253" s="329"/>
      <c r="K253" s="290"/>
      <c r="L253" s="326"/>
      <c r="M253" s="559"/>
      <c r="N253" s="559"/>
      <c r="O253" s="290"/>
      <c r="Q253" s="45"/>
    </row>
    <row r="254" spans="2:17" hidden="1" outlineLevel="1">
      <c r="B254" s="130"/>
      <c r="C254" s="137" t="str">
        <f>'BNB-System'!C251</f>
        <v>Medizinische Versorgung</v>
      </c>
      <c r="D254" s="262">
        <f>'BNB-System'!D251</f>
        <v>10</v>
      </c>
      <c r="E254" s="415"/>
      <c r="F254" s="739">
        <f>'Bewertung durch Anwender'!G255</f>
        <v>0</v>
      </c>
      <c r="G254" s="757">
        <f>'Bewertung durch Anwender'!N255</f>
        <v>0</v>
      </c>
      <c r="H254" s="789"/>
      <c r="I254" s="329"/>
      <c r="J254" s="329"/>
      <c r="K254" s="290"/>
      <c r="L254" s="326"/>
      <c r="M254" s="559"/>
      <c r="N254" s="559"/>
      <c r="O254" s="290"/>
      <c r="Q254" s="45"/>
    </row>
    <row r="255" spans="2:17" hidden="1" outlineLevel="1">
      <c r="B255" s="130"/>
      <c r="C255" s="137" t="str">
        <f>'BNB-System'!C252</f>
        <v>Sportstätten</v>
      </c>
      <c r="D255" s="262">
        <f>'BNB-System'!D252</f>
        <v>10</v>
      </c>
      <c r="E255" s="415"/>
      <c r="F255" s="739">
        <f>'Bewertung durch Anwender'!G256</f>
        <v>0</v>
      </c>
      <c r="G255" s="757">
        <f>'Bewertung durch Anwender'!N256</f>
        <v>0</v>
      </c>
      <c r="H255" s="789"/>
      <c r="I255" s="329"/>
      <c r="J255" s="329"/>
      <c r="K255" s="290"/>
      <c r="L255" s="326"/>
      <c r="M255" s="559"/>
      <c r="N255" s="559"/>
      <c r="O255" s="290"/>
      <c r="Q255" s="45"/>
    </row>
    <row r="256" spans="2:17" hidden="1" outlineLevel="1">
      <c r="B256" s="130"/>
      <c r="C256" s="137" t="str">
        <f>'BNB-System'!C253</f>
        <v>Freizeit</v>
      </c>
      <c r="D256" s="262">
        <f>'BNB-System'!D253</f>
        <v>10</v>
      </c>
      <c r="E256" s="415"/>
      <c r="F256" s="739">
        <f>'Bewertung durch Anwender'!G257</f>
        <v>0</v>
      </c>
      <c r="G256" s="757">
        <f>'Bewertung durch Anwender'!N257</f>
        <v>0</v>
      </c>
      <c r="H256" s="789"/>
      <c r="I256" s="329"/>
      <c r="J256" s="329"/>
      <c r="K256" s="290"/>
      <c r="L256" s="326"/>
      <c r="M256" s="559"/>
      <c r="N256" s="559"/>
      <c r="O256" s="290"/>
      <c r="Q256" s="45"/>
    </row>
    <row r="257" spans="2:17" hidden="1" outlineLevel="1">
      <c r="B257" s="130"/>
      <c r="C257" s="137" t="str">
        <f>'BNB-System'!C254</f>
        <v>Dienstleister</v>
      </c>
      <c r="D257" s="262">
        <f>'BNB-System'!D254</f>
        <v>10</v>
      </c>
      <c r="E257" s="415"/>
      <c r="F257" s="739">
        <f>'Bewertung durch Anwender'!G258</f>
        <v>0</v>
      </c>
      <c r="G257" s="757">
        <f>'Bewertung durch Anwender'!N258</f>
        <v>0</v>
      </c>
      <c r="H257" s="789"/>
      <c r="I257" s="329"/>
      <c r="J257" s="329"/>
      <c r="K257" s="290"/>
      <c r="L257" s="326"/>
      <c r="M257" s="559"/>
      <c r="N257" s="559"/>
      <c r="O257" s="290"/>
      <c r="Q257" s="45"/>
    </row>
    <row r="258" spans="2:17" ht="15" collapsed="1" thickBot="1">
      <c r="B258" s="57" t="str">
        <f>'BNB-System'!B255</f>
        <v xml:space="preserve"> 6.1.6</v>
      </c>
      <c r="C258" s="379" t="str">
        <f>'BNB-System'!C255</f>
        <v>Anliegende Medien / Erschließung</v>
      </c>
      <c r="D258" s="956">
        <f>'BNB-System'!D255</f>
        <v>100</v>
      </c>
      <c r="E258" s="957">
        <f>'BNB-System'!G255</f>
        <v>0.15384615384615385</v>
      </c>
      <c r="F258" s="958">
        <f>'Bewertung durch Anwender'!G259</f>
        <v>0</v>
      </c>
      <c r="G258" s="959">
        <f>'Bewertung durch Anwender'!N259</f>
        <v>0</v>
      </c>
      <c r="H258" s="960">
        <f>SUM(H259:H262)</f>
        <v>0</v>
      </c>
      <c r="I258" s="491"/>
      <c r="J258" s="491"/>
      <c r="K258" s="290"/>
      <c r="L258" s="384">
        <f>'BNB-System'!H255</f>
        <v>200</v>
      </c>
      <c r="M258" s="582"/>
      <c r="N258" s="582"/>
      <c r="O258" s="291"/>
      <c r="Q258" s="45"/>
    </row>
    <row r="259" spans="2:17" hidden="1" outlineLevel="1">
      <c r="B259" s="130"/>
      <c r="C259" s="137" t="str">
        <f>'BNB-System'!C256</f>
        <v>Leitungsgebundene Energie</v>
      </c>
      <c r="D259" s="262">
        <f>'BNB-System'!D256</f>
        <v>25</v>
      </c>
      <c r="E259" s="415"/>
      <c r="F259" s="739">
        <f>'Bewertung durch Anwender'!G260</f>
        <v>0</v>
      </c>
      <c r="G259" s="757">
        <f>'Bewertung durch Anwender'!N260</f>
        <v>0</v>
      </c>
      <c r="H259" s="789"/>
      <c r="I259" s="329"/>
      <c r="J259" s="329"/>
      <c r="K259" s="886"/>
      <c r="L259" s="883"/>
      <c r="M259" s="885"/>
      <c r="N259" s="885"/>
      <c r="O259" s="880"/>
      <c r="Q259" s="45"/>
    </row>
    <row r="260" spans="2:17" hidden="1" outlineLevel="1">
      <c r="B260" s="130"/>
      <c r="C260" s="137" t="str">
        <f>'BNB-System'!C257</f>
        <v>Solarenergie</v>
      </c>
      <c r="D260" s="262">
        <f>'BNB-System'!D257</f>
        <v>25</v>
      </c>
      <c r="E260" s="415"/>
      <c r="F260" s="739">
        <f>'Bewertung durch Anwender'!G261</f>
        <v>0</v>
      </c>
      <c r="G260" s="757">
        <f>'Bewertung durch Anwender'!N261</f>
        <v>0</v>
      </c>
      <c r="H260" s="789"/>
      <c r="I260" s="329"/>
      <c r="J260" s="329"/>
      <c r="K260" s="886"/>
      <c r="L260" s="883"/>
      <c r="M260" s="885"/>
      <c r="N260" s="885"/>
      <c r="O260" s="880"/>
      <c r="Q260" s="45"/>
    </row>
    <row r="261" spans="2:17" hidden="1" outlineLevel="1">
      <c r="B261" s="130"/>
      <c r="C261" s="137" t="str">
        <f>'BNB-System'!C258</f>
        <v>Breitband-Anschluss</v>
      </c>
      <c r="D261" s="262">
        <f>'BNB-System'!D258</f>
        <v>25</v>
      </c>
      <c r="E261" s="415"/>
      <c r="F261" s="739">
        <f>'Bewertung durch Anwender'!G262</f>
        <v>0</v>
      </c>
      <c r="G261" s="757">
        <f>'Bewertung durch Anwender'!N262</f>
        <v>0</v>
      </c>
      <c r="H261" s="789"/>
      <c r="I261" s="329"/>
      <c r="J261" s="329"/>
      <c r="K261" s="886"/>
      <c r="L261" s="883"/>
      <c r="M261" s="885"/>
      <c r="N261" s="885"/>
      <c r="O261" s="880"/>
      <c r="Q261" s="45"/>
    </row>
    <row r="262" spans="2:17" ht="15" hidden="1" outlineLevel="1" thickBot="1">
      <c r="B262" s="130"/>
      <c r="C262" s="137" t="str">
        <f>'BNB-System'!C259</f>
        <v>Regenwasserversickerung</v>
      </c>
      <c r="D262" s="263">
        <f>'BNB-System'!D259</f>
        <v>25</v>
      </c>
      <c r="E262" s="415"/>
      <c r="F262" s="747">
        <f>'Bewertung durch Anwender'!G263</f>
        <v>0</v>
      </c>
      <c r="G262" s="758">
        <f>'Bewertung durch Anwender'!N263</f>
        <v>0</v>
      </c>
      <c r="H262" s="795"/>
      <c r="I262" s="358"/>
      <c r="J262" s="358"/>
      <c r="K262" s="892"/>
      <c r="L262" s="441"/>
      <c r="M262" s="441"/>
      <c r="N262" s="441"/>
      <c r="O262" s="227"/>
      <c r="Q262" s="45"/>
    </row>
    <row r="263" spans="2:17" collapsed="1">
      <c r="B263" s="918"/>
      <c r="C263" s="919"/>
      <c r="D263" s="920"/>
      <c r="E263" s="921"/>
      <c r="F263" s="919"/>
      <c r="G263" s="920"/>
      <c r="H263" s="921"/>
      <c r="I263" s="922"/>
      <c r="J263" s="922"/>
      <c r="K263" s="222"/>
      <c r="L263" s="441"/>
      <c r="M263" s="441"/>
      <c r="N263" s="441"/>
      <c r="O263" s="227"/>
      <c r="Q263" s="45"/>
    </row>
    <row r="264" spans="2:17">
      <c r="B264" s="1"/>
      <c r="C264" s="1"/>
      <c r="D264" s="225"/>
      <c r="E264" s="225"/>
      <c r="F264" s="225"/>
      <c r="G264" s="225"/>
      <c r="H264" s="225"/>
      <c r="I264" s="309"/>
      <c r="J264" s="309"/>
      <c r="K264" s="227"/>
      <c r="L264" s="309"/>
      <c r="M264" s="309"/>
      <c r="N264" s="309"/>
      <c r="O264" s="227"/>
      <c r="Q264" s="45"/>
    </row>
    <row r="265" spans="2:17">
      <c r="B265" s="1"/>
      <c r="C265" s="1"/>
      <c r="D265" s="225"/>
      <c r="E265" s="225"/>
      <c r="F265" s="225"/>
      <c r="G265" s="225"/>
      <c r="H265" s="225"/>
      <c r="I265" s="309"/>
      <c r="J265" s="309"/>
      <c r="K265" s="227"/>
      <c r="L265" s="309"/>
      <c r="M265" s="309"/>
      <c r="N265" s="309"/>
      <c r="O265" s="227"/>
      <c r="Q265" s="45"/>
    </row>
    <row r="266" spans="2:17">
      <c r="B266" s="1"/>
      <c r="C266" s="1"/>
      <c r="D266" s="225"/>
      <c r="E266" s="225"/>
      <c r="F266" s="225"/>
      <c r="G266" s="225"/>
      <c r="H266" s="225"/>
      <c r="I266" s="309"/>
      <c r="J266" s="309"/>
      <c r="K266" s="227"/>
      <c r="L266" s="309"/>
      <c r="M266" s="309"/>
      <c r="N266" s="309"/>
      <c r="O266" s="227"/>
      <c r="Q266" s="45"/>
    </row>
    <row r="267" spans="2:17">
      <c r="B267" s="1"/>
      <c r="C267" s="1"/>
      <c r="D267" s="225"/>
      <c r="E267" s="225"/>
      <c r="F267" s="225"/>
      <c r="G267" s="225"/>
      <c r="H267" s="225"/>
      <c r="I267" s="309"/>
      <c r="J267" s="309"/>
      <c r="K267" s="227"/>
      <c r="L267" s="309"/>
      <c r="M267" s="309"/>
      <c r="N267" s="309"/>
      <c r="O267" s="227"/>
      <c r="Q267" s="45"/>
    </row>
    <row r="268" spans="2:17">
      <c r="B268" s="1"/>
      <c r="C268" s="1"/>
      <c r="D268" s="225"/>
      <c r="E268" s="225"/>
      <c r="F268" s="225"/>
      <c r="G268" s="225"/>
      <c r="H268" s="225"/>
      <c r="I268" s="381"/>
      <c r="J268" s="381"/>
      <c r="K268" s="227"/>
      <c r="L268" s="381"/>
      <c r="M268" s="381"/>
      <c r="N268" s="381"/>
      <c r="O268" s="227"/>
      <c r="Q268" s="45"/>
    </row>
    <row r="269" spans="2:17">
      <c r="B269" s="1"/>
      <c r="C269" s="1"/>
      <c r="D269" s="225"/>
      <c r="E269" s="225"/>
      <c r="F269" s="225"/>
      <c r="G269" s="225"/>
      <c r="H269" s="225"/>
      <c r="I269" s="225"/>
      <c r="J269" s="225"/>
      <c r="K269" s="227"/>
      <c r="L269" s="225"/>
      <c r="M269" s="225"/>
      <c r="N269" s="225"/>
      <c r="O269" s="227"/>
      <c r="Q269" s="45"/>
    </row>
    <row r="270" spans="2:17">
      <c r="B270" s="1"/>
      <c r="C270" s="1"/>
      <c r="D270" s="225"/>
      <c r="E270" s="225"/>
      <c r="F270" s="225"/>
      <c r="G270" s="225"/>
      <c r="H270" s="225"/>
      <c r="I270" s="225"/>
      <c r="J270" s="225"/>
      <c r="K270" s="227"/>
      <c r="L270" s="225"/>
      <c r="M270" s="225"/>
      <c r="N270" s="225"/>
      <c r="O270" s="227"/>
      <c r="Q270" s="45"/>
    </row>
    <row r="271" spans="2:17">
      <c r="B271" s="1"/>
      <c r="C271" s="1"/>
      <c r="D271" s="225"/>
      <c r="E271" s="225"/>
      <c r="F271" s="225"/>
      <c r="G271" s="225"/>
      <c r="H271" s="225"/>
      <c r="I271" s="225"/>
      <c r="J271" s="225"/>
      <c r="K271" s="227"/>
      <c r="L271" s="225"/>
      <c r="M271" s="225"/>
      <c r="N271" s="225"/>
      <c r="O271" s="227"/>
      <c r="Q271" s="45"/>
    </row>
    <row r="272" spans="2:17">
      <c r="B272" s="1"/>
      <c r="C272" s="1"/>
      <c r="D272" s="225"/>
      <c r="E272" s="225"/>
      <c r="F272" s="225"/>
      <c r="G272" s="225"/>
      <c r="H272" s="225"/>
      <c r="I272" s="225"/>
      <c r="J272" s="225"/>
      <c r="K272" s="227"/>
      <c r="L272" s="225"/>
      <c r="M272" s="225"/>
      <c r="N272" s="225"/>
      <c r="O272" s="227"/>
      <c r="Q272" s="45"/>
    </row>
    <row r="273" spans="2:17">
      <c r="B273" s="1"/>
      <c r="C273" s="1"/>
      <c r="D273" s="225"/>
      <c r="E273" s="225"/>
      <c r="F273" s="225"/>
      <c r="G273" s="225"/>
      <c r="H273" s="225"/>
      <c r="I273" s="225"/>
      <c r="J273" s="225"/>
      <c r="K273" s="227"/>
      <c r="L273" s="225"/>
      <c r="M273" s="225"/>
      <c r="N273" s="225"/>
      <c r="O273" s="227"/>
      <c r="Q273" s="45"/>
    </row>
    <row r="274" spans="2:17">
      <c r="B274" s="1"/>
      <c r="C274" s="1"/>
      <c r="D274" s="225"/>
      <c r="E274" s="225"/>
      <c r="F274" s="225"/>
      <c r="G274" s="225"/>
      <c r="H274" s="225"/>
      <c r="I274" s="225"/>
      <c r="J274" s="225"/>
      <c r="K274" s="227"/>
      <c r="L274" s="225"/>
      <c r="M274" s="225"/>
      <c r="N274" s="225"/>
      <c r="O274" s="227"/>
      <c r="Q274" s="45"/>
    </row>
    <row r="275" spans="2:17">
      <c r="B275" s="1"/>
      <c r="C275" s="1"/>
      <c r="D275" s="225"/>
      <c r="E275" s="225"/>
      <c r="F275" s="225"/>
      <c r="G275" s="225"/>
      <c r="H275" s="225"/>
      <c r="I275" s="225"/>
      <c r="J275" s="225"/>
      <c r="K275" s="227"/>
      <c r="L275" s="225"/>
      <c r="M275" s="225"/>
      <c r="N275" s="225"/>
      <c r="O275" s="227"/>
      <c r="Q275" s="45"/>
    </row>
    <row r="276" spans="2:17">
      <c r="B276" s="1"/>
      <c r="C276" s="1"/>
      <c r="D276" s="225"/>
      <c r="E276" s="225"/>
      <c r="F276" s="225"/>
      <c r="G276" s="225"/>
      <c r="H276" s="225"/>
      <c r="I276" s="225"/>
      <c r="J276" s="225"/>
      <c r="K276" s="227"/>
      <c r="L276" s="225"/>
      <c r="M276" s="225"/>
      <c r="N276" s="225"/>
      <c r="O276" s="227"/>
      <c r="Q276" s="45"/>
    </row>
    <row r="277" spans="2:17">
      <c r="B277" s="1"/>
      <c r="C277" s="1"/>
      <c r="D277" s="225"/>
      <c r="E277" s="225"/>
      <c r="F277" s="225"/>
      <c r="G277" s="225"/>
      <c r="H277" s="225"/>
      <c r="I277" s="225"/>
      <c r="J277" s="225"/>
      <c r="K277" s="227"/>
      <c r="L277" s="225"/>
      <c r="M277" s="225"/>
      <c r="N277" s="225"/>
      <c r="O277" s="227"/>
      <c r="Q277" s="45"/>
    </row>
    <row r="278" spans="2:17">
      <c r="B278" s="1"/>
      <c r="C278" s="1"/>
      <c r="D278" s="225"/>
      <c r="E278" s="225"/>
      <c r="F278" s="225"/>
      <c r="G278" s="225"/>
      <c r="H278" s="225"/>
      <c r="I278" s="225"/>
      <c r="J278" s="225"/>
      <c r="K278" s="227"/>
      <c r="L278" s="225"/>
      <c r="M278" s="225"/>
      <c r="N278" s="225"/>
      <c r="O278" s="227"/>
      <c r="Q278" s="45"/>
    </row>
    <row r="279" spans="2:17">
      <c r="B279" s="1"/>
      <c r="C279" s="1"/>
      <c r="D279" s="225"/>
      <c r="E279" s="225"/>
      <c r="F279" s="225"/>
      <c r="G279" s="225"/>
      <c r="H279" s="225"/>
      <c r="I279" s="225"/>
      <c r="J279" s="225"/>
      <c r="K279" s="227"/>
      <c r="L279" s="225"/>
      <c r="M279" s="225"/>
      <c r="N279" s="225"/>
      <c r="O279" s="227"/>
      <c r="Q279" s="45"/>
    </row>
    <row r="280" spans="2:17">
      <c r="B280" s="1"/>
      <c r="C280" s="1"/>
      <c r="D280" s="225"/>
      <c r="E280" s="225"/>
      <c r="F280" s="225"/>
      <c r="G280" s="225"/>
      <c r="H280" s="225"/>
      <c r="I280" s="225"/>
      <c r="J280" s="225"/>
      <c r="K280" s="227"/>
      <c r="L280" s="225"/>
      <c r="M280" s="225"/>
      <c r="N280" s="225"/>
      <c r="O280" s="227"/>
      <c r="Q280" s="45"/>
    </row>
    <row r="281" spans="2:17">
      <c r="B281" s="1"/>
      <c r="C281" s="1"/>
      <c r="D281" s="225"/>
      <c r="E281" s="225"/>
      <c r="F281" s="225"/>
      <c r="G281" s="225"/>
      <c r="H281" s="225"/>
      <c r="I281" s="225"/>
      <c r="J281" s="225"/>
      <c r="K281" s="227"/>
      <c r="L281" s="225"/>
      <c r="M281" s="225"/>
      <c r="N281" s="225"/>
      <c r="O281" s="227"/>
      <c r="Q281" s="45"/>
    </row>
    <row r="282" spans="2:17">
      <c r="B282" s="1"/>
      <c r="C282" s="1"/>
      <c r="D282" s="225"/>
      <c r="E282" s="225"/>
      <c r="F282" s="225"/>
      <c r="G282" s="225"/>
      <c r="H282" s="225"/>
      <c r="I282" s="225"/>
      <c r="J282" s="225"/>
      <c r="K282" s="227"/>
      <c r="L282" s="225"/>
      <c r="M282" s="225"/>
      <c r="N282" s="225"/>
      <c r="O282" s="227"/>
      <c r="Q282" s="45"/>
    </row>
    <row r="283" spans="2:17">
      <c r="B283" s="1"/>
      <c r="C283" s="1"/>
      <c r="D283" s="225"/>
      <c r="E283" s="225"/>
      <c r="F283" s="225"/>
      <c r="G283" s="225"/>
      <c r="H283" s="225"/>
      <c r="I283" s="225"/>
      <c r="J283" s="225"/>
      <c r="K283" s="227"/>
      <c r="L283" s="225"/>
      <c r="M283" s="225"/>
      <c r="N283" s="225"/>
      <c r="O283" s="227"/>
      <c r="Q283" s="45"/>
    </row>
    <row r="284" spans="2:17">
      <c r="B284" s="1"/>
      <c r="C284" s="1"/>
      <c r="D284" s="225"/>
      <c r="E284" s="225"/>
      <c r="F284" s="225"/>
      <c r="G284" s="225"/>
      <c r="H284" s="225"/>
      <c r="I284" s="225"/>
      <c r="J284" s="225"/>
      <c r="K284" s="227"/>
      <c r="L284" s="225"/>
      <c r="M284" s="225"/>
      <c r="N284" s="225"/>
      <c r="O284" s="227"/>
      <c r="Q284" s="45"/>
    </row>
    <row r="285" spans="2:17">
      <c r="B285" s="1"/>
      <c r="C285" s="1"/>
      <c r="D285" s="225"/>
      <c r="E285" s="225"/>
      <c r="F285" s="225"/>
      <c r="G285" s="225"/>
      <c r="H285" s="225"/>
      <c r="I285" s="225"/>
      <c r="J285" s="225"/>
      <c r="K285" s="227"/>
      <c r="L285" s="225"/>
      <c r="M285" s="225"/>
      <c r="N285" s="225"/>
      <c r="O285" s="227"/>
      <c r="Q285" s="45"/>
    </row>
    <row r="286" spans="2:17">
      <c r="B286" s="1"/>
      <c r="C286" s="1"/>
      <c r="D286" s="225"/>
      <c r="E286" s="225"/>
      <c r="F286" s="225"/>
      <c r="G286" s="225"/>
      <c r="H286" s="225"/>
      <c r="I286" s="225"/>
      <c r="J286" s="225"/>
      <c r="K286" s="227"/>
      <c r="L286" s="225"/>
      <c r="M286" s="225"/>
      <c r="N286" s="225"/>
      <c r="O286" s="227"/>
      <c r="Q286" s="45"/>
    </row>
    <row r="287" spans="2:17">
      <c r="B287" s="1"/>
      <c r="C287" s="1"/>
      <c r="D287" s="225"/>
      <c r="E287" s="225"/>
      <c r="F287" s="225"/>
      <c r="G287" s="225"/>
      <c r="H287" s="225"/>
      <c r="I287" s="225"/>
      <c r="J287" s="225"/>
      <c r="K287" s="227"/>
      <c r="L287" s="225"/>
      <c r="M287" s="225"/>
      <c r="N287" s="225"/>
      <c r="O287" s="227"/>
      <c r="Q287" s="45"/>
    </row>
    <row r="288" spans="2:17">
      <c r="B288" s="1"/>
      <c r="C288" s="1"/>
      <c r="D288" s="225"/>
      <c r="E288" s="225"/>
      <c r="F288" s="225"/>
      <c r="G288" s="225"/>
      <c r="H288" s="225"/>
      <c r="I288" s="225"/>
      <c r="J288" s="225"/>
      <c r="K288" s="227"/>
      <c r="L288" s="225"/>
      <c r="M288" s="225"/>
      <c r="N288" s="225"/>
      <c r="O288" s="227"/>
      <c r="Q288" s="45"/>
    </row>
    <row r="289" spans="2:17">
      <c r="B289" s="1"/>
      <c r="C289" s="1"/>
      <c r="D289" s="225"/>
      <c r="E289" s="225"/>
      <c r="F289" s="225"/>
      <c r="G289" s="225"/>
      <c r="H289" s="225"/>
      <c r="I289" s="225"/>
      <c r="J289" s="225"/>
      <c r="K289" s="227"/>
      <c r="L289" s="225"/>
      <c r="M289" s="225"/>
      <c r="N289" s="225"/>
      <c r="O289" s="227"/>
      <c r="Q289" s="45"/>
    </row>
    <row r="290" spans="2:17">
      <c r="B290" s="1"/>
      <c r="C290" s="1"/>
      <c r="D290" s="225"/>
      <c r="E290" s="225"/>
      <c r="F290" s="225"/>
      <c r="G290" s="225"/>
      <c r="H290" s="225"/>
      <c r="I290" s="225"/>
      <c r="J290" s="225"/>
      <c r="K290" s="227"/>
      <c r="L290" s="225"/>
      <c r="M290" s="225"/>
      <c r="N290" s="225"/>
      <c r="O290" s="227"/>
      <c r="Q290" s="45"/>
    </row>
    <row r="291" spans="2:17">
      <c r="B291" s="1"/>
      <c r="C291" s="1"/>
      <c r="D291" s="225"/>
      <c r="E291" s="225"/>
      <c r="F291" s="225"/>
      <c r="G291" s="225"/>
      <c r="H291" s="225"/>
      <c r="I291" s="225"/>
      <c r="J291" s="225"/>
      <c r="K291" s="227"/>
      <c r="L291" s="225"/>
      <c r="M291" s="225"/>
      <c r="N291" s="225"/>
      <c r="O291" s="227"/>
      <c r="Q291" s="45"/>
    </row>
    <row r="292" spans="2:17">
      <c r="B292" s="1"/>
      <c r="C292" s="1"/>
      <c r="D292" s="225"/>
      <c r="E292" s="225"/>
      <c r="F292" s="225"/>
      <c r="G292" s="225"/>
      <c r="H292" s="225"/>
      <c r="I292" s="225"/>
      <c r="J292" s="225"/>
      <c r="K292" s="227"/>
      <c r="L292" s="225"/>
      <c r="M292" s="225"/>
      <c r="N292" s="225"/>
      <c r="O292" s="227"/>
      <c r="Q292" s="45"/>
    </row>
    <row r="293" spans="2:17">
      <c r="B293" s="1"/>
      <c r="C293" s="1"/>
      <c r="D293" s="225"/>
      <c r="E293" s="225"/>
      <c r="F293" s="225"/>
      <c r="G293" s="225"/>
      <c r="H293" s="225"/>
      <c r="I293" s="225"/>
      <c r="J293" s="225"/>
      <c r="K293" s="227"/>
      <c r="L293" s="225"/>
      <c r="M293" s="225"/>
      <c r="N293" s="225"/>
      <c r="O293" s="227"/>
      <c r="Q293" s="45"/>
    </row>
    <row r="294" spans="2:17">
      <c r="B294" s="1"/>
      <c r="C294" s="1"/>
      <c r="D294" s="225"/>
      <c r="E294" s="225"/>
      <c r="F294" s="225"/>
      <c r="G294" s="225"/>
      <c r="H294" s="225"/>
      <c r="I294" s="225"/>
      <c r="J294" s="225"/>
      <c r="K294" s="227"/>
      <c r="L294" s="225"/>
      <c r="M294" s="225"/>
      <c r="N294" s="225"/>
      <c r="O294" s="227"/>
      <c r="Q294" s="45"/>
    </row>
    <row r="295" spans="2:17">
      <c r="B295" s="1"/>
      <c r="C295" s="1"/>
      <c r="D295" s="225"/>
      <c r="E295" s="225"/>
      <c r="F295" s="225"/>
      <c r="G295" s="225"/>
      <c r="H295" s="225"/>
      <c r="I295" s="225"/>
      <c r="J295" s="225"/>
      <c r="K295" s="227"/>
      <c r="L295" s="225"/>
      <c r="M295" s="225"/>
      <c r="N295" s="225"/>
      <c r="O295" s="227"/>
      <c r="Q295" s="45"/>
    </row>
    <row r="296" spans="2:17">
      <c r="B296" s="1"/>
      <c r="C296" s="1"/>
      <c r="D296" s="225"/>
      <c r="E296" s="225"/>
      <c r="F296" s="225"/>
      <c r="G296" s="225"/>
      <c r="H296" s="225"/>
      <c r="I296" s="225"/>
      <c r="J296" s="225"/>
      <c r="K296" s="227"/>
      <c r="L296" s="225"/>
      <c r="M296" s="225"/>
      <c r="N296" s="225"/>
      <c r="O296" s="227"/>
      <c r="Q296" s="45"/>
    </row>
    <row r="297" spans="2:17">
      <c r="B297" s="1"/>
      <c r="C297" s="1"/>
      <c r="D297" s="225"/>
      <c r="E297" s="225"/>
      <c r="F297" s="225"/>
      <c r="G297" s="225"/>
      <c r="H297" s="225"/>
      <c r="I297" s="225"/>
      <c r="J297" s="225"/>
      <c r="K297" s="227"/>
      <c r="L297" s="225"/>
      <c r="M297" s="225"/>
      <c r="N297" s="225"/>
      <c r="O297" s="227"/>
      <c r="Q297" s="45"/>
    </row>
    <row r="298" spans="2:17">
      <c r="B298" s="1"/>
      <c r="C298" s="1"/>
      <c r="D298" s="225"/>
      <c r="E298" s="225"/>
      <c r="F298" s="225"/>
      <c r="G298" s="225"/>
      <c r="H298" s="225"/>
      <c r="I298" s="225"/>
      <c r="J298" s="225"/>
      <c r="K298" s="227"/>
      <c r="L298" s="225"/>
      <c r="M298" s="225"/>
      <c r="N298" s="225"/>
      <c r="O298" s="227"/>
      <c r="Q298" s="45"/>
    </row>
    <row r="299" spans="2:17">
      <c r="B299" s="1"/>
      <c r="C299" s="1"/>
      <c r="D299" s="225"/>
      <c r="E299" s="225"/>
      <c r="F299" s="225"/>
      <c r="G299" s="225"/>
      <c r="H299" s="225"/>
      <c r="I299" s="225"/>
      <c r="J299" s="225"/>
      <c r="K299" s="227"/>
      <c r="L299" s="225"/>
      <c r="M299" s="225"/>
      <c r="N299" s="225"/>
      <c r="O299" s="227"/>
      <c r="Q299" s="45"/>
    </row>
    <row r="300" spans="2:17">
      <c r="B300" s="1"/>
      <c r="C300" s="1"/>
      <c r="D300" s="225"/>
      <c r="E300" s="225"/>
      <c r="F300" s="225"/>
      <c r="G300" s="225"/>
      <c r="H300" s="225"/>
      <c r="I300" s="225"/>
      <c r="J300" s="225"/>
      <c r="K300" s="227"/>
      <c r="L300" s="225"/>
      <c r="M300" s="225"/>
      <c r="N300" s="225"/>
      <c r="O300" s="227"/>
      <c r="Q300" s="45"/>
    </row>
    <row r="301" spans="2:17">
      <c r="B301" s="1"/>
      <c r="C301" s="1"/>
      <c r="D301" s="225"/>
      <c r="E301" s="225"/>
      <c r="F301" s="225"/>
      <c r="G301" s="225"/>
      <c r="H301" s="225"/>
      <c r="I301" s="225"/>
      <c r="J301" s="225"/>
      <c r="K301" s="227"/>
      <c r="L301" s="225"/>
      <c r="M301" s="225"/>
      <c r="N301" s="225"/>
      <c r="O301" s="227"/>
      <c r="Q301" s="45"/>
    </row>
    <row r="302" spans="2:17">
      <c r="B302" s="1"/>
      <c r="C302" s="1"/>
      <c r="D302" s="225"/>
      <c r="E302" s="225"/>
      <c r="F302" s="225"/>
      <c r="G302" s="225"/>
      <c r="H302" s="225"/>
      <c r="I302" s="225"/>
      <c r="J302" s="225"/>
      <c r="K302" s="227"/>
      <c r="L302" s="225"/>
      <c r="M302" s="225"/>
      <c r="N302" s="225"/>
      <c r="O302" s="227"/>
      <c r="Q302" s="45"/>
    </row>
    <row r="303" spans="2:17">
      <c r="B303" s="1"/>
      <c r="C303" s="1"/>
      <c r="D303" s="225"/>
      <c r="E303" s="225"/>
      <c r="F303" s="225"/>
      <c r="G303" s="225"/>
      <c r="H303" s="225"/>
      <c r="I303" s="225"/>
      <c r="J303" s="225"/>
      <c r="K303" s="227"/>
      <c r="L303" s="225"/>
      <c r="M303" s="225"/>
      <c r="N303" s="225"/>
      <c r="O303" s="227"/>
      <c r="Q303" s="45"/>
    </row>
    <row r="304" spans="2:17">
      <c r="B304" s="1"/>
      <c r="C304" s="1"/>
      <c r="D304" s="225"/>
      <c r="E304" s="225"/>
      <c r="F304" s="225"/>
      <c r="G304" s="225"/>
      <c r="H304" s="225"/>
      <c r="I304" s="225"/>
      <c r="J304" s="225"/>
      <c r="K304" s="227"/>
      <c r="L304" s="225"/>
      <c r="M304" s="225"/>
      <c r="N304" s="225"/>
      <c r="O304" s="227"/>
      <c r="Q304" s="45"/>
    </row>
    <row r="305" spans="2:17">
      <c r="B305" s="1"/>
      <c r="C305" s="1"/>
      <c r="D305" s="225"/>
      <c r="E305" s="225"/>
      <c r="F305" s="225"/>
      <c r="G305" s="225"/>
      <c r="H305" s="225"/>
      <c r="I305" s="225"/>
      <c r="J305" s="225"/>
      <c r="K305" s="227"/>
      <c r="L305" s="225"/>
      <c r="M305" s="225"/>
      <c r="N305" s="225"/>
      <c r="O305" s="227"/>
      <c r="Q305" s="45"/>
    </row>
    <row r="306" spans="2:17">
      <c r="B306" s="1"/>
      <c r="C306" s="1"/>
      <c r="D306" s="225"/>
      <c r="E306" s="225"/>
      <c r="F306" s="225"/>
      <c r="G306" s="225"/>
      <c r="H306" s="225"/>
      <c r="I306" s="225"/>
      <c r="J306" s="225"/>
      <c r="K306" s="227"/>
      <c r="L306" s="225"/>
      <c r="M306" s="225"/>
      <c r="N306" s="225"/>
      <c r="O306" s="227"/>
      <c r="Q306" s="45"/>
    </row>
    <row r="307" spans="2:17">
      <c r="B307" s="1"/>
      <c r="C307" s="1"/>
      <c r="D307" s="225"/>
      <c r="E307" s="225"/>
      <c r="F307" s="225"/>
      <c r="G307" s="225"/>
      <c r="H307" s="225"/>
      <c r="I307" s="225"/>
      <c r="J307" s="225"/>
      <c r="K307" s="227"/>
      <c r="L307" s="225"/>
      <c r="M307" s="225"/>
      <c r="N307" s="225"/>
      <c r="O307" s="227"/>
      <c r="Q307" s="45"/>
    </row>
    <row r="308" spans="2:17">
      <c r="B308" s="1"/>
      <c r="C308" s="1"/>
      <c r="D308" s="225"/>
      <c r="E308" s="225"/>
      <c r="F308" s="225"/>
      <c r="G308" s="225"/>
      <c r="H308" s="225"/>
      <c r="I308" s="225"/>
      <c r="J308" s="225"/>
      <c r="K308" s="227"/>
      <c r="L308" s="225"/>
      <c r="M308" s="225"/>
      <c r="N308" s="225"/>
      <c r="O308" s="227"/>
      <c r="Q308" s="45"/>
    </row>
    <row r="309" spans="2:17">
      <c r="B309" s="1"/>
      <c r="C309" s="1"/>
      <c r="D309" s="225"/>
      <c r="E309" s="225"/>
      <c r="F309" s="225"/>
      <c r="G309" s="225"/>
      <c r="H309" s="225"/>
      <c r="I309" s="225"/>
      <c r="J309" s="225"/>
      <c r="K309" s="227"/>
      <c r="L309" s="225"/>
      <c r="M309" s="225"/>
      <c r="N309" s="225"/>
      <c r="O309" s="227"/>
      <c r="Q309" s="45"/>
    </row>
    <row r="310" spans="2:17">
      <c r="B310" s="1"/>
      <c r="C310" s="1"/>
      <c r="D310" s="225"/>
      <c r="E310" s="225"/>
      <c r="F310" s="225"/>
      <c r="G310" s="225"/>
      <c r="H310" s="225"/>
      <c r="I310" s="225"/>
      <c r="J310" s="225"/>
      <c r="K310" s="227"/>
      <c r="L310" s="225"/>
      <c r="M310" s="225"/>
      <c r="N310" s="225"/>
      <c r="O310" s="227"/>
      <c r="Q310" s="45"/>
    </row>
    <row r="311" spans="2:17">
      <c r="B311" s="1"/>
      <c r="C311" s="1"/>
      <c r="D311" s="225"/>
      <c r="E311" s="225"/>
      <c r="F311" s="225"/>
      <c r="G311" s="225"/>
      <c r="H311" s="225"/>
      <c r="I311" s="225"/>
      <c r="J311" s="225"/>
      <c r="K311" s="227"/>
      <c r="L311" s="225"/>
      <c r="M311" s="225"/>
      <c r="N311" s="225"/>
      <c r="O311" s="227"/>
      <c r="Q311" s="45"/>
    </row>
    <row r="312" spans="2:17">
      <c r="B312" s="1"/>
      <c r="C312" s="1"/>
      <c r="D312" s="225"/>
      <c r="E312" s="225"/>
      <c r="F312" s="225"/>
      <c r="G312" s="225"/>
      <c r="H312" s="225"/>
      <c r="I312" s="225"/>
      <c r="J312" s="225"/>
      <c r="K312" s="227"/>
      <c r="L312" s="225"/>
      <c r="M312" s="225"/>
      <c r="N312" s="225"/>
      <c r="O312" s="227"/>
      <c r="Q312" s="45"/>
    </row>
    <row r="313" spans="2:17">
      <c r="B313" s="1"/>
      <c r="C313" s="1"/>
      <c r="D313" s="225"/>
      <c r="E313" s="225"/>
      <c r="F313" s="225"/>
      <c r="G313" s="225"/>
      <c r="H313" s="225"/>
      <c r="I313" s="225"/>
      <c r="J313" s="225"/>
      <c r="K313" s="227"/>
      <c r="L313" s="225"/>
      <c r="M313" s="225"/>
      <c r="N313" s="225"/>
      <c r="O313" s="227"/>
      <c r="Q313" s="45"/>
    </row>
    <row r="314" spans="2:17">
      <c r="B314" s="1"/>
      <c r="C314" s="1"/>
      <c r="D314" s="225"/>
      <c r="E314" s="225"/>
      <c r="F314" s="225"/>
      <c r="G314" s="225"/>
      <c r="H314" s="225"/>
      <c r="I314" s="225"/>
      <c r="J314" s="225"/>
      <c r="K314" s="227"/>
      <c r="L314" s="225"/>
      <c r="M314" s="225"/>
      <c r="N314" s="225"/>
      <c r="O314" s="227"/>
      <c r="Q314" s="45"/>
    </row>
    <row r="315" spans="2:17">
      <c r="B315" s="1"/>
      <c r="C315" s="1"/>
      <c r="D315" s="225"/>
      <c r="E315" s="225"/>
      <c r="F315" s="225"/>
      <c r="G315" s="225"/>
      <c r="H315" s="225"/>
      <c r="I315" s="225"/>
      <c r="J315" s="225"/>
      <c r="K315" s="227"/>
      <c r="L315" s="225"/>
      <c r="M315" s="225"/>
      <c r="N315" s="225"/>
      <c r="O315" s="227"/>
      <c r="Q315" s="45"/>
    </row>
    <row r="316" spans="2:17">
      <c r="B316" s="1"/>
      <c r="C316" s="1"/>
      <c r="D316" s="225"/>
      <c r="E316" s="225"/>
      <c r="F316" s="225"/>
      <c r="G316" s="225"/>
      <c r="H316" s="225"/>
      <c r="I316" s="225"/>
      <c r="J316" s="225"/>
      <c r="K316" s="227"/>
      <c r="L316" s="225"/>
      <c r="M316" s="225"/>
      <c r="N316" s="225"/>
      <c r="O316" s="227"/>
      <c r="Q316" s="45"/>
    </row>
    <row r="317" spans="2:17">
      <c r="B317" s="1"/>
      <c r="C317" s="1"/>
      <c r="D317" s="225"/>
      <c r="E317" s="225"/>
      <c r="F317" s="225"/>
      <c r="G317" s="225"/>
      <c r="H317" s="225"/>
      <c r="I317" s="225"/>
      <c r="J317" s="225"/>
      <c r="K317" s="227"/>
      <c r="L317" s="225"/>
      <c r="M317" s="225"/>
      <c r="N317" s="225"/>
      <c r="O317" s="227"/>
      <c r="Q317" s="45"/>
    </row>
    <row r="318" spans="2:17">
      <c r="B318" s="1"/>
      <c r="C318" s="1"/>
      <c r="D318" s="225"/>
      <c r="E318" s="225"/>
      <c r="F318" s="225"/>
      <c r="G318" s="225"/>
      <c r="H318" s="225"/>
      <c r="I318" s="225"/>
      <c r="J318" s="225"/>
      <c r="K318" s="227"/>
      <c r="L318" s="225"/>
      <c r="M318" s="225"/>
      <c r="N318" s="225"/>
      <c r="O318" s="227"/>
      <c r="Q318" s="45"/>
    </row>
    <row r="319" spans="2:17">
      <c r="B319" s="1"/>
      <c r="C319" s="1"/>
      <c r="D319" s="225"/>
      <c r="E319" s="225"/>
      <c r="F319" s="225"/>
      <c r="G319" s="225"/>
      <c r="H319" s="225"/>
      <c r="I319" s="225"/>
      <c r="J319" s="225"/>
      <c r="K319" s="227"/>
      <c r="L319" s="225"/>
      <c r="M319" s="225"/>
      <c r="N319" s="225"/>
      <c r="O319" s="227"/>
      <c r="Q319" s="45"/>
    </row>
    <row r="320" spans="2:17">
      <c r="B320" s="1"/>
      <c r="C320" s="1"/>
      <c r="D320" s="225"/>
      <c r="E320" s="225"/>
      <c r="F320" s="225"/>
      <c r="G320" s="225"/>
      <c r="H320" s="225"/>
      <c r="I320" s="225"/>
      <c r="J320" s="225"/>
      <c r="K320" s="227"/>
      <c r="L320" s="225"/>
      <c r="M320" s="225"/>
      <c r="N320" s="225"/>
      <c r="O320" s="227"/>
      <c r="Q320" s="45"/>
    </row>
    <row r="321" spans="2:17">
      <c r="B321" s="1"/>
      <c r="C321" s="1"/>
      <c r="D321" s="225"/>
      <c r="E321" s="225"/>
      <c r="F321" s="225"/>
      <c r="G321" s="225"/>
      <c r="H321" s="225"/>
      <c r="I321" s="225"/>
      <c r="J321" s="225"/>
      <c r="K321" s="227"/>
      <c r="L321" s="225"/>
      <c r="M321" s="225"/>
      <c r="N321" s="225"/>
      <c r="O321" s="227"/>
      <c r="Q321" s="45"/>
    </row>
    <row r="322" spans="2:17">
      <c r="B322" s="1"/>
      <c r="C322" s="1"/>
      <c r="D322" s="225"/>
      <c r="E322" s="225"/>
      <c r="F322" s="225"/>
      <c r="G322" s="225"/>
      <c r="H322" s="225"/>
      <c r="I322" s="225"/>
      <c r="J322" s="225"/>
      <c r="K322" s="227"/>
      <c r="L322" s="225"/>
      <c r="M322" s="225"/>
      <c r="N322" s="225"/>
      <c r="O322" s="227"/>
      <c r="Q322" s="45"/>
    </row>
    <row r="323" spans="2:17">
      <c r="B323" s="1"/>
      <c r="C323" s="1"/>
      <c r="D323" s="225"/>
      <c r="E323" s="225"/>
      <c r="F323" s="225"/>
      <c r="G323" s="225"/>
      <c r="H323" s="225"/>
      <c r="I323" s="225"/>
      <c r="J323" s="225"/>
      <c r="K323" s="227"/>
      <c r="L323" s="225"/>
      <c r="M323" s="225"/>
      <c r="N323" s="225"/>
      <c r="O323" s="227"/>
      <c r="Q323" s="45"/>
    </row>
    <row r="324" spans="2:17">
      <c r="B324" s="1"/>
      <c r="C324" s="1"/>
      <c r="D324" s="225"/>
      <c r="E324" s="225"/>
      <c r="F324" s="225"/>
      <c r="G324" s="225"/>
      <c r="H324" s="225"/>
      <c r="I324" s="225"/>
      <c r="J324" s="225"/>
      <c r="K324" s="227"/>
      <c r="L324" s="225"/>
      <c r="M324" s="225"/>
      <c r="N324" s="225"/>
      <c r="O324" s="227"/>
      <c r="Q324" s="45"/>
    </row>
    <row r="325" spans="2:17">
      <c r="B325" s="1"/>
      <c r="C325" s="1"/>
      <c r="D325" s="225"/>
      <c r="E325" s="225"/>
      <c r="F325" s="225"/>
      <c r="G325" s="225"/>
      <c r="H325" s="225"/>
      <c r="I325" s="225"/>
      <c r="J325" s="225"/>
      <c r="K325" s="227"/>
      <c r="L325" s="225"/>
      <c r="M325" s="225"/>
      <c r="N325" s="225"/>
      <c r="O325" s="227"/>
      <c r="Q325" s="45"/>
    </row>
    <row r="326" spans="2:17">
      <c r="B326" s="1"/>
      <c r="C326" s="1"/>
      <c r="D326" s="225"/>
      <c r="E326" s="225"/>
      <c r="F326" s="225"/>
      <c r="G326" s="225"/>
      <c r="H326" s="225"/>
      <c r="I326" s="225"/>
      <c r="J326" s="225"/>
      <c r="K326" s="227"/>
      <c r="L326" s="225"/>
      <c r="M326" s="225"/>
      <c r="N326" s="225"/>
      <c r="O326" s="227"/>
      <c r="Q326" s="45"/>
    </row>
    <row r="327" spans="2:17">
      <c r="B327" s="1"/>
      <c r="C327" s="1"/>
      <c r="D327" s="225"/>
      <c r="E327" s="225"/>
      <c r="F327" s="225"/>
      <c r="G327" s="225"/>
      <c r="H327" s="225"/>
      <c r="I327" s="225"/>
      <c r="J327" s="225"/>
      <c r="K327" s="227"/>
      <c r="L327" s="225"/>
      <c r="M327" s="225"/>
      <c r="N327" s="225"/>
      <c r="O327" s="227"/>
      <c r="Q327" s="45"/>
    </row>
    <row r="328" spans="2:17">
      <c r="B328" s="1"/>
      <c r="C328" s="1"/>
      <c r="D328" s="225"/>
      <c r="E328" s="225"/>
      <c r="F328" s="225"/>
      <c r="G328" s="225"/>
      <c r="H328" s="225"/>
      <c r="I328" s="225"/>
      <c r="J328" s="225"/>
      <c r="K328" s="227"/>
      <c r="L328" s="225"/>
      <c r="M328" s="225"/>
      <c r="N328" s="225"/>
      <c r="O328" s="227"/>
      <c r="Q328" s="45"/>
    </row>
    <row r="329" spans="2:17">
      <c r="B329" s="1"/>
      <c r="C329" s="1"/>
      <c r="D329" s="225"/>
      <c r="E329" s="225"/>
      <c r="F329" s="225"/>
      <c r="G329" s="225"/>
      <c r="H329" s="225"/>
      <c r="I329" s="225"/>
      <c r="J329" s="225"/>
      <c r="K329" s="227"/>
      <c r="L329" s="225"/>
      <c r="M329" s="225"/>
      <c r="N329" s="225"/>
      <c r="O329" s="227"/>
      <c r="Q329" s="45"/>
    </row>
    <row r="330" spans="2:17">
      <c r="B330" s="1"/>
      <c r="C330" s="1"/>
      <c r="D330" s="225"/>
      <c r="E330" s="225"/>
      <c r="F330" s="225"/>
      <c r="G330" s="225"/>
      <c r="H330" s="225"/>
      <c r="I330" s="225"/>
      <c r="J330" s="225"/>
      <c r="K330" s="227"/>
      <c r="L330" s="225"/>
      <c r="M330" s="225"/>
      <c r="N330" s="225"/>
      <c r="O330" s="227"/>
      <c r="Q330" s="45"/>
    </row>
    <row r="331" spans="2:17">
      <c r="B331" s="1"/>
      <c r="C331" s="1"/>
      <c r="D331" s="225"/>
      <c r="E331" s="225"/>
      <c r="F331" s="225"/>
      <c r="G331" s="225"/>
      <c r="H331" s="225"/>
      <c r="I331" s="225"/>
      <c r="J331" s="225"/>
      <c r="K331" s="227"/>
      <c r="L331" s="225"/>
      <c r="M331" s="225"/>
      <c r="N331" s="225"/>
      <c r="O331" s="227"/>
      <c r="Q331" s="45"/>
    </row>
    <row r="332" spans="2:17">
      <c r="B332" s="1"/>
      <c r="C332" s="1"/>
      <c r="D332" s="225"/>
      <c r="E332" s="225"/>
      <c r="F332" s="225"/>
      <c r="G332" s="225"/>
      <c r="H332" s="225"/>
      <c r="I332" s="225"/>
      <c r="J332" s="225"/>
      <c r="K332" s="227"/>
      <c r="L332" s="225"/>
      <c r="M332" s="225"/>
      <c r="N332" s="225"/>
      <c r="O332" s="227"/>
      <c r="Q332" s="45"/>
    </row>
    <row r="333" spans="2:17">
      <c r="B333" s="1"/>
      <c r="C333" s="1"/>
      <c r="D333" s="225"/>
      <c r="E333" s="225"/>
      <c r="F333" s="225"/>
      <c r="G333" s="225"/>
      <c r="H333" s="225"/>
      <c r="I333" s="225"/>
      <c r="J333" s="225"/>
      <c r="K333" s="227"/>
      <c r="L333" s="225"/>
      <c r="M333" s="225"/>
      <c r="N333" s="225"/>
      <c r="O333" s="227"/>
      <c r="Q333" s="45"/>
    </row>
    <row r="334" spans="2:17">
      <c r="B334" s="1"/>
      <c r="C334" s="1"/>
      <c r="D334" s="225"/>
      <c r="E334" s="225"/>
      <c r="F334" s="225"/>
      <c r="G334" s="225"/>
      <c r="H334" s="225"/>
      <c r="I334" s="225"/>
      <c r="J334" s="225"/>
      <c r="K334" s="227"/>
      <c r="L334" s="225"/>
      <c r="M334" s="225"/>
      <c r="N334" s="225"/>
      <c r="O334" s="227"/>
      <c r="Q334" s="45"/>
    </row>
    <row r="335" spans="2:17">
      <c r="B335" s="1"/>
      <c r="C335" s="1"/>
      <c r="D335" s="225"/>
      <c r="E335" s="225"/>
      <c r="F335" s="225"/>
      <c r="G335" s="225"/>
      <c r="H335" s="225"/>
      <c r="I335" s="225"/>
      <c r="J335" s="225"/>
      <c r="K335" s="227"/>
      <c r="L335" s="225"/>
      <c r="M335" s="225"/>
      <c r="N335" s="225"/>
      <c r="O335" s="227"/>
      <c r="Q335" s="45"/>
    </row>
    <row r="336" spans="2:17">
      <c r="B336" s="1"/>
      <c r="C336" s="1"/>
      <c r="D336" s="225"/>
      <c r="E336" s="225"/>
      <c r="F336" s="225"/>
      <c r="G336" s="225"/>
      <c r="H336" s="225"/>
      <c r="I336" s="225"/>
      <c r="J336" s="225"/>
      <c r="K336" s="227"/>
      <c r="L336" s="225"/>
      <c r="M336" s="225"/>
      <c r="N336" s="225"/>
      <c r="O336" s="227"/>
      <c r="Q336" s="45"/>
    </row>
    <row r="337" spans="2:17">
      <c r="B337" s="1"/>
      <c r="C337" s="1"/>
      <c r="D337" s="225"/>
      <c r="E337" s="225"/>
      <c r="F337" s="225"/>
      <c r="G337" s="225"/>
      <c r="H337" s="225"/>
      <c r="I337" s="225"/>
      <c r="J337" s="225"/>
      <c r="K337" s="227"/>
      <c r="L337" s="225"/>
      <c r="M337" s="225"/>
      <c r="N337" s="225"/>
      <c r="O337" s="227"/>
      <c r="Q337" s="45"/>
    </row>
    <row r="338" spans="2:17">
      <c r="B338" s="1"/>
      <c r="C338" s="1"/>
      <c r="D338" s="225"/>
      <c r="E338" s="225"/>
      <c r="F338" s="225"/>
      <c r="G338" s="225"/>
      <c r="H338" s="225"/>
      <c r="I338" s="225"/>
      <c r="J338" s="225"/>
      <c r="K338" s="227"/>
      <c r="L338" s="225"/>
      <c r="M338" s="225"/>
      <c r="N338" s="225"/>
      <c r="O338" s="227"/>
      <c r="Q338" s="45"/>
    </row>
    <row r="339" spans="2:17">
      <c r="B339" s="1"/>
      <c r="C339" s="1"/>
      <c r="D339" s="225"/>
      <c r="E339" s="225"/>
      <c r="F339" s="225"/>
      <c r="G339" s="225"/>
      <c r="H339" s="225"/>
      <c r="I339" s="225"/>
      <c r="J339" s="225"/>
      <c r="K339" s="227"/>
      <c r="L339" s="225"/>
      <c r="M339" s="225"/>
      <c r="N339" s="225"/>
      <c r="O339" s="227"/>
      <c r="Q339" s="45"/>
    </row>
    <row r="340" spans="2:17">
      <c r="B340" s="1"/>
      <c r="C340" s="1"/>
      <c r="D340" s="225"/>
      <c r="E340" s="225"/>
      <c r="F340" s="225"/>
      <c r="G340" s="225"/>
      <c r="H340" s="225"/>
      <c r="I340" s="225"/>
      <c r="J340" s="225"/>
      <c r="K340" s="227"/>
      <c r="L340" s="225"/>
      <c r="M340" s="225"/>
      <c r="N340" s="225"/>
      <c r="O340" s="227"/>
      <c r="Q340" s="45"/>
    </row>
    <row r="341" spans="2:17">
      <c r="B341" s="1"/>
      <c r="C341" s="1"/>
      <c r="D341" s="225"/>
      <c r="E341" s="225"/>
      <c r="F341" s="225"/>
      <c r="G341" s="225"/>
      <c r="H341" s="225"/>
      <c r="I341" s="225"/>
      <c r="J341" s="225"/>
      <c r="K341" s="227"/>
      <c r="L341" s="225"/>
      <c r="M341" s="225"/>
      <c r="N341" s="225"/>
      <c r="O341" s="227"/>
      <c r="Q341" s="45"/>
    </row>
    <row r="342" spans="2:17">
      <c r="B342" s="1"/>
      <c r="C342" s="1"/>
      <c r="D342" s="225"/>
      <c r="E342" s="225"/>
      <c r="F342" s="225"/>
      <c r="G342" s="225"/>
      <c r="H342" s="225"/>
      <c r="I342" s="225"/>
      <c r="J342" s="225"/>
      <c r="K342" s="227"/>
      <c r="L342" s="225"/>
      <c r="M342" s="225"/>
      <c r="N342" s="225"/>
      <c r="O342" s="227"/>
      <c r="Q342" s="45"/>
    </row>
    <row r="343" spans="2:17">
      <c r="B343" s="1"/>
      <c r="C343" s="1"/>
      <c r="D343" s="225"/>
      <c r="E343" s="225"/>
      <c r="F343" s="225"/>
      <c r="G343" s="225"/>
      <c r="H343" s="225"/>
      <c r="I343" s="225"/>
      <c r="J343" s="225"/>
      <c r="K343" s="227"/>
      <c r="L343" s="225"/>
      <c r="M343" s="225"/>
      <c r="N343" s="225"/>
      <c r="O343" s="227"/>
      <c r="Q343" s="45"/>
    </row>
    <row r="344" spans="2:17">
      <c r="B344" s="1"/>
      <c r="C344" s="1"/>
      <c r="D344" s="225"/>
      <c r="E344" s="225"/>
      <c r="F344" s="225"/>
      <c r="G344" s="225"/>
      <c r="H344" s="225"/>
      <c r="I344" s="225"/>
      <c r="J344" s="225"/>
      <c r="K344" s="227"/>
      <c r="L344" s="225"/>
      <c r="M344" s="225"/>
      <c r="N344" s="225"/>
      <c r="O344" s="227"/>
      <c r="Q344" s="45"/>
    </row>
    <row r="345" spans="2:17">
      <c r="B345" s="1"/>
      <c r="C345" s="1"/>
      <c r="D345" s="225"/>
      <c r="E345" s="225"/>
      <c r="F345" s="225"/>
      <c r="G345" s="225"/>
      <c r="H345" s="225"/>
      <c r="I345" s="225"/>
      <c r="J345" s="225"/>
      <c r="K345" s="227"/>
      <c r="L345" s="225"/>
      <c r="M345" s="225"/>
      <c r="N345" s="225"/>
      <c r="O345" s="227"/>
      <c r="Q345" s="45"/>
    </row>
    <row r="346" spans="2:17">
      <c r="B346" s="1"/>
      <c r="C346" s="1"/>
      <c r="D346" s="225"/>
      <c r="E346" s="225"/>
      <c r="F346" s="225"/>
      <c r="G346" s="225"/>
      <c r="H346" s="225"/>
      <c r="I346" s="225"/>
      <c r="J346" s="225"/>
      <c r="K346" s="227"/>
      <c r="L346" s="225"/>
      <c r="M346" s="225"/>
      <c r="N346" s="225"/>
      <c r="O346" s="227"/>
      <c r="Q346" s="45"/>
    </row>
    <row r="347" spans="2:17">
      <c r="B347" s="1"/>
      <c r="C347" s="1"/>
      <c r="D347" s="225"/>
      <c r="E347" s="225"/>
      <c r="F347" s="225"/>
      <c r="G347" s="225"/>
      <c r="H347" s="225"/>
      <c r="I347" s="225"/>
      <c r="J347" s="225"/>
      <c r="K347" s="227"/>
      <c r="L347" s="225"/>
      <c r="M347" s="225"/>
      <c r="N347" s="225"/>
      <c r="O347" s="227"/>
      <c r="Q347" s="45"/>
    </row>
    <row r="348" spans="2:17">
      <c r="B348" s="1"/>
      <c r="C348" s="1"/>
      <c r="D348" s="225"/>
      <c r="E348" s="225"/>
      <c r="F348" s="225"/>
      <c r="G348" s="225"/>
      <c r="H348" s="225"/>
      <c r="I348" s="225"/>
      <c r="J348" s="225"/>
      <c r="K348" s="227"/>
      <c r="L348" s="225"/>
      <c r="M348" s="225"/>
      <c r="N348" s="225"/>
      <c r="O348" s="227"/>
      <c r="Q348" s="45"/>
    </row>
    <row r="349" spans="2:17">
      <c r="B349" s="1"/>
      <c r="C349" s="1"/>
      <c r="D349" s="225"/>
      <c r="E349" s="225"/>
      <c r="F349" s="225"/>
      <c r="G349" s="225"/>
      <c r="H349" s="225"/>
      <c r="I349" s="225"/>
      <c r="J349" s="225"/>
      <c r="K349" s="227"/>
      <c r="L349" s="225"/>
      <c r="M349" s="225"/>
      <c r="N349" s="225"/>
      <c r="O349" s="227"/>
      <c r="Q349" s="45"/>
    </row>
    <row r="350" spans="2:17">
      <c r="B350" s="1"/>
      <c r="C350" s="1"/>
      <c r="D350" s="225"/>
      <c r="E350" s="225"/>
      <c r="F350" s="225"/>
      <c r="G350" s="225"/>
      <c r="H350" s="225"/>
      <c r="I350" s="225"/>
      <c r="J350" s="225"/>
      <c r="K350" s="227"/>
      <c r="L350" s="225"/>
      <c r="M350" s="225"/>
      <c r="N350" s="225"/>
      <c r="O350" s="227"/>
      <c r="Q350" s="45"/>
    </row>
    <row r="351" spans="2:17">
      <c r="B351" s="1"/>
      <c r="C351" s="1"/>
      <c r="D351" s="225"/>
      <c r="E351" s="225"/>
      <c r="F351" s="225"/>
      <c r="G351" s="225"/>
      <c r="H351" s="225"/>
      <c r="I351" s="225"/>
      <c r="J351" s="225"/>
      <c r="K351" s="227"/>
      <c r="L351" s="225"/>
      <c r="M351" s="225"/>
      <c r="N351" s="225"/>
      <c r="O351" s="227"/>
      <c r="Q351" s="45"/>
    </row>
    <row r="352" spans="2:17">
      <c r="B352" s="1"/>
      <c r="C352" s="1"/>
      <c r="D352" s="225"/>
      <c r="E352" s="225"/>
      <c r="F352" s="225"/>
      <c r="G352" s="225"/>
      <c r="H352" s="225"/>
      <c r="I352" s="225"/>
      <c r="J352" s="225"/>
      <c r="K352" s="227"/>
      <c r="L352" s="225"/>
      <c r="M352" s="225"/>
      <c r="N352" s="225"/>
      <c r="O352" s="227"/>
      <c r="Q352" s="45"/>
    </row>
    <row r="353" spans="2:17">
      <c r="B353" s="1"/>
      <c r="C353" s="1"/>
      <c r="D353" s="225"/>
      <c r="E353" s="225"/>
      <c r="F353" s="225"/>
      <c r="G353" s="225"/>
      <c r="H353" s="225"/>
      <c r="I353" s="225"/>
      <c r="J353" s="225"/>
      <c r="K353" s="227"/>
      <c r="L353" s="225"/>
      <c r="M353" s="225"/>
      <c r="N353" s="225"/>
      <c r="O353" s="227"/>
      <c r="Q353" s="45"/>
    </row>
    <row r="354" spans="2:17">
      <c r="B354" s="1"/>
      <c r="C354" s="1"/>
      <c r="D354" s="225"/>
      <c r="E354" s="225"/>
      <c r="F354" s="225"/>
      <c r="G354" s="225"/>
      <c r="H354" s="225"/>
      <c r="I354" s="225"/>
      <c r="J354" s="225"/>
      <c r="K354" s="227"/>
      <c r="L354" s="225"/>
      <c r="M354" s="225"/>
      <c r="N354" s="225"/>
      <c r="O354" s="227"/>
      <c r="Q354" s="45"/>
    </row>
    <row r="355" spans="2:17">
      <c r="H355" s="225"/>
    </row>
    <row r="356" spans="2:17">
      <c r="H356" s="225"/>
    </row>
  </sheetData>
  <sheetProtection formatColumns="0" formatRows="0"/>
  <mergeCells count="12">
    <mergeCell ref="C1:H1"/>
    <mergeCell ref="O4:O5"/>
    <mergeCell ref="B7:C7"/>
    <mergeCell ref="K4:K5"/>
    <mergeCell ref="E4:E5"/>
    <mergeCell ref="G4:H4"/>
    <mergeCell ref="N4:N5"/>
    <mergeCell ref="L4:L5"/>
    <mergeCell ref="B4:C5"/>
    <mergeCell ref="D4:D5"/>
    <mergeCell ref="M4:M5"/>
    <mergeCell ref="J4:J5"/>
  </mergeCells>
  <conditionalFormatting sqref="E64 E62 E68:E74 E32 E41:E44 E175:E178 E14:E21 E25:E30 E57:E58 E60 E76:E83 E134:E140 E142:E149 E180:E182 E184:E188 E207:E211 E213:E216 E99:E105 E114:E132 E190:E205 E218:E225">
    <cfRule type="expression" dxfId="511" priority="7441" stopIfTrue="1">
      <formula>#REF!&gt;E14</formula>
    </cfRule>
  </conditionalFormatting>
  <conditionalFormatting sqref="E31">
    <cfRule type="expression" dxfId="510" priority="7440" stopIfTrue="1">
      <formula>#REF!&gt;E31</formula>
    </cfRule>
  </conditionalFormatting>
  <conditionalFormatting sqref="E33">
    <cfRule type="expression" dxfId="509" priority="7439" stopIfTrue="1">
      <formula>#REF!&gt;E33</formula>
    </cfRule>
  </conditionalFormatting>
  <conditionalFormatting sqref="E108:E112 D105">
    <cfRule type="expression" dxfId="508" priority="7438" stopIfTrue="1">
      <formula>#REF!&gt;D105</formula>
    </cfRule>
  </conditionalFormatting>
  <conditionalFormatting sqref="E165 E163 E151:E154 E167:E174">
    <cfRule type="expression" dxfId="507" priority="7437" stopIfTrue="1">
      <formula>#REF!&gt;E151</formula>
    </cfRule>
  </conditionalFormatting>
  <conditionalFormatting sqref="E22:E24">
    <cfRule type="expression" dxfId="506" priority="7436" stopIfTrue="1">
      <formula>#REF!&gt;E22</formula>
    </cfRule>
  </conditionalFormatting>
  <conditionalFormatting sqref="E35:E40">
    <cfRule type="expression" dxfId="505" priority="7435" stopIfTrue="1">
      <formula>#REF!&gt;E35</formula>
    </cfRule>
  </conditionalFormatting>
  <conditionalFormatting sqref="E54:E55">
    <cfRule type="expression" dxfId="504" priority="7434" stopIfTrue="1">
      <formula>#REF!&gt;E54</formula>
    </cfRule>
  </conditionalFormatting>
  <conditionalFormatting sqref="E85:E97">
    <cfRule type="expression" dxfId="503" priority="7433" stopIfTrue="1">
      <formula>#REF!&gt;E85</formula>
    </cfRule>
  </conditionalFormatting>
  <conditionalFormatting sqref="E34">
    <cfRule type="expression" dxfId="502" priority="7432" stopIfTrue="1">
      <formula>#REF!&gt;E34</formula>
    </cfRule>
  </conditionalFormatting>
  <conditionalFormatting sqref="E45:E53">
    <cfRule type="expression" dxfId="501" priority="7431" stopIfTrue="1">
      <formula>#REF!&gt;E45</formula>
    </cfRule>
  </conditionalFormatting>
  <conditionalFormatting sqref="E56">
    <cfRule type="expression" dxfId="500" priority="7430" stopIfTrue="1">
      <formula>#REF!&gt;E56</formula>
    </cfRule>
  </conditionalFormatting>
  <conditionalFormatting sqref="E67">
    <cfRule type="expression" dxfId="499" priority="7429" stopIfTrue="1">
      <formula>#REF!&gt;E67</formula>
    </cfRule>
  </conditionalFormatting>
  <conditionalFormatting sqref="E75">
    <cfRule type="expression" dxfId="498" priority="7428" stopIfTrue="1">
      <formula>#REF!&gt;E75</formula>
    </cfRule>
  </conditionalFormatting>
  <conditionalFormatting sqref="E84">
    <cfRule type="expression" dxfId="497" priority="7427" stopIfTrue="1">
      <formula>#REF!&gt;E84</formula>
    </cfRule>
  </conditionalFormatting>
  <conditionalFormatting sqref="E98">
    <cfRule type="expression" dxfId="496" priority="7426" stopIfTrue="1">
      <formula>#REF!&gt;E98</formula>
    </cfRule>
  </conditionalFormatting>
  <conditionalFormatting sqref="E106">
    <cfRule type="expression" dxfId="495" priority="7425" stopIfTrue="1">
      <formula>#REF!&gt;E106</formula>
    </cfRule>
  </conditionalFormatting>
  <conditionalFormatting sqref="E107">
    <cfRule type="expression" dxfId="494" priority="7424" stopIfTrue="1">
      <formula>#REF!&gt;E107</formula>
    </cfRule>
  </conditionalFormatting>
  <conditionalFormatting sqref="E113">
    <cfRule type="expression" dxfId="493" priority="7423" stopIfTrue="1">
      <formula>#REF!&gt;E113</formula>
    </cfRule>
  </conditionalFormatting>
  <conditionalFormatting sqref="E133">
    <cfRule type="expression" dxfId="492" priority="7422" stopIfTrue="1">
      <formula>#REF!&gt;E133</formula>
    </cfRule>
  </conditionalFormatting>
  <conditionalFormatting sqref="E141">
    <cfRule type="expression" dxfId="491" priority="7421" stopIfTrue="1">
      <formula>#REF!&gt;E141</formula>
    </cfRule>
  </conditionalFormatting>
  <conditionalFormatting sqref="E150">
    <cfRule type="expression" dxfId="490" priority="7420" stopIfTrue="1">
      <formula>#REF!&gt;E150</formula>
    </cfRule>
  </conditionalFormatting>
  <conditionalFormatting sqref="E162">
    <cfRule type="expression" dxfId="489" priority="7419" stopIfTrue="1">
      <formula>#REF!&gt;E162</formula>
    </cfRule>
  </conditionalFormatting>
  <conditionalFormatting sqref="E179">
    <cfRule type="expression" dxfId="488" priority="7418" stopIfTrue="1">
      <formula>#REF!&gt;E179</formula>
    </cfRule>
  </conditionalFormatting>
  <conditionalFormatting sqref="E183">
    <cfRule type="expression" dxfId="487" priority="7417" stopIfTrue="1">
      <formula>#REF!&gt;E183</formula>
    </cfRule>
  </conditionalFormatting>
  <conditionalFormatting sqref="E189">
    <cfRule type="expression" dxfId="486" priority="7416" stopIfTrue="1">
      <formula>#REF!&gt;E189</formula>
    </cfRule>
  </conditionalFormatting>
  <conditionalFormatting sqref="E206">
    <cfRule type="expression" dxfId="485" priority="7415" stopIfTrue="1">
      <formula>#REF!&gt;E206</formula>
    </cfRule>
  </conditionalFormatting>
  <conditionalFormatting sqref="E212">
    <cfRule type="expression" dxfId="484" priority="7414" stopIfTrue="1">
      <formula>#REF!&gt;E212</formula>
    </cfRule>
  </conditionalFormatting>
  <conditionalFormatting sqref="E217">
    <cfRule type="expression" dxfId="483" priority="7413" stopIfTrue="1">
      <formula>#REF!&gt;E217</formula>
    </cfRule>
  </conditionalFormatting>
  <conditionalFormatting sqref="E158 E156 E160:E161">
    <cfRule type="expression" dxfId="482" priority="7412" stopIfTrue="1">
      <formula>#REF!&gt;E156</formula>
    </cfRule>
  </conditionalFormatting>
  <conditionalFormatting sqref="E155">
    <cfRule type="expression" dxfId="481" priority="7411" stopIfTrue="1">
      <formula>#REF!&gt;E155</formula>
    </cfRule>
  </conditionalFormatting>
  <conditionalFormatting sqref="D159:D160">
    <cfRule type="expression" dxfId="480" priority="7387" stopIfTrue="1">
      <formula>#REF!&gt;D159</formula>
    </cfRule>
  </conditionalFormatting>
  <conditionalFormatting sqref="D175:D178 D132 D32 D13:D21 D146:D149 D220:D225 D211 D205 D64 D62 D25:D30 D41:D60 D67:D83 E13">
    <cfRule type="expression" dxfId="479" priority="7410" stopIfTrue="1">
      <formula>#REF!&gt;D13</formula>
    </cfRule>
  </conditionalFormatting>
  <conditionalFormatting sqref="D31">
    <cfRule type="expression" dxfId="478" priority="7409" stopIfTrue="1">
      <formula>#REF!&gt;D31</formula>
    </cfRule>
  </conditionalFormatting>
  <conditionalFormatting sqref="D33">
    <cfRule type="expression" dxfId="477" priority="7408" stopIfTrue="1">
      <formula>#REF!&gt;D33</formula>
    </cfRule>
  </conditionalFormatting>
  <conditionalFormatting sqref="D172:D174">
    <cfRule type="expression" dxfId="476" priority="7407" stopIfTrue="1">
      <formula>#REF!&gt;D172</formula>
    </cfRule>
  </conditionalFormatting>
  <conditionalFormatting sqref="D34:D38 D40">
    <cfRule type="expression" dxfId="475" priority="7406" stopIfTrue="1">
      <formula>#REF!&gt;D34</formula>
    </cfRule>
  </conditionalFormatting>
  <conditionalFormatting sqref="D22:D24">
    <cfRule type="expression" dxfId="474" priority="7405" stopIfTrue="1">
      <formula>#REF!&gt;D22</formula>
    </cfRule>
  </conditionalFormatting>
  <conditionalFormatting sqref="D106">
    <cfRule type="expression" dxfId="473" priority="7404" stopIfTrue="1">
      <formula>#REF!&gt;D106</formula>
    </cfRule>
  </conditionalFormatting>
  <conditionalFormatting sqref="D107:D112">
    <cfRule type="expression" dxfId="472" priority="7403" stopIfTrue="1">
      <formula>#REF!&gt;D107</formula>
    </cfRule>
  </conditionalFormatting>
  <conditionalFormatting sqref="D133:D140">
    <cfRule type="expression" dxfId="471" priority="7402" stopIfTrue="1">
      <formula>#REF!&gt;D133</formula>
    </cfRule>
  </conditionalFormatting>
  <conditionalFormatting sqref="D141:D145">
    <cfRule type="expression" dxfId="470" priority="7401" stopIfTrue="1">
      <formula>#REF!&gt;D141</formula>
    </cfRule>
  </conditionalFormatting>
  <conditionalFormatting sqref="D150:D154">
    <cfRule type="expression" dxfId="469" priority="7400" stopIfTrue="1">
      <formula>#REF!&gt;D150</formula>
    </cfRule>
  </conditionalFormatting>
  <conditionalFormatting sqref="D155:D158">
    <cfRule type="expression" dxfId="468" priority="7399" stopIfTrue="1">
      <formula>#REF!&gt;D155</formula>
    </cfRule>
  </conditionalFormatting>
  <conditionalFormatting sqref="D161">
    <cfRule type="expression" dxfId="467" priority="7398" stopIfTrue="1">
      <formula>#REF!&gt;D161</formula>
    </cfRule>
  </conditionalFormatting>
  <conditionalFormatting sqref="D162:D171">
    <cfRule type="expression" dxfId="466" priority="7397" stopIfTrue="1">
      <formula>#REF!&gt;D162</formula>
    </cfRule>
  </conditionalFormatting>
  <conditionalFormatting sqref="D179:D182">
    <cfRule type="expression" dxfId="465" priority="7396" stopIfTrue="1">
      <formula>#REF!&gt;D179</formula>
    </cfRule>
  </conditionalFormatting>
  <conditionalFormatting sqref="D183:D188">
    <cfRule type="expression" dxfId="464" priority="7395" stopIfTrue="1">
      <formula>#REF!&gt;D183</formula>
    </cfRule>
  </conditionalFormatting>
  <conditionalFormatting sqref="D189 D195">
    <cfRule type="expression" dxfId="463" priority="7394" stopIfTrue="1">
      <formula>#REF!&gt;D189</formula>
    </cfRule>
  </conditionalFormatting>
  <conditionalFormatting sqref="D212:D215">
    <cfRule type="expression" dxfId="462" priority="7391" stopIfTrue="1">
      <formula>#REF!&gt;D212</formula>
    </cfRule>
  </conditionalFormatting>
  <conditionalFormatting sqref="D216">
    <cfRule type="expression" dxfId="461" priority="7390" stopIfTrue="1">
      <formula>#REF!&gt;D216</formula>
    </cfRule>
  </conditionalFormatting>
  <conditionalFormatting sqref="D206:D209">
    <cfRule type="expression" dxfId="460" priority="7393" stopIfTrue="1">
      <formula>#REF!&gt;D206</formula>
    </cfRule>
  </conditionalFormatting>
  <conditionalFormatting sqref="D210">
    <cfRule type="expression" dxfId="459" priority="7392" stopIfTrue="1">
      <formula>#REF!&gt;D210</formula>
    </cfRule>
  </conditionalFormatting>
  <conditionalFormatting sqref="D218:D219">
    <cfRule type="expression" dxfId="458" priority="7389" stopIfTrue="1">
      <formula>#REF!&gt;D218</formula>
    </cfRule>
  </conditionalFormatting>
  <conditionalFormatting sqref="D217">
    <cfRule type="expression" dxfId="457" priority="7388" stopIfTrue="1">
      <formula>#REF!&gt;D217</formula>
    </cfRule>
  </conditionalFormatting>
  <conditionalFormatting sqref="D66">
    <cfRule type="expression" dxfId="456" priority="7386" stopIfTrue="1">
      <formula>#REF!&gt;D66</formula>
    </cfRule>
  </conditionalFormatting>
  <conditionalFormatting sqref="D84:D97">
    <cfRule type="expression" dxfId="455" priority="7385" stopIfTrue="1">
      <formula>#REF!&gt;D84</formula>
    </cfRule>
  </conditionalFormatting>
  <conditionalFormatting sqref="D98:D104">
    <cfRule type="expression" dxfId="454" priority="7384" stopIfTrue="1">
      <formula>#REF!&gt;D98</formula>
    </cfRule>
  </conditionalFormatting>
  <conditionalFormatting sqref="D113:D131">
    <cfRule type="expression" dxfId="453" priority="7383" stopIfTrue="1">
      <formula>#REF!&gt;D113</formula>
    </cfRule>
  </conditionalFormatting>
  <conditionalFormatting sqref="D199:D204">
    <cfRule type="expression" dxfId="452" priority="7381" stopIfTrue="1">
      <formula>#REF!&gt;D199</formula>
    </cfRule>
  </conditionalFormatting>
  <conditionalFormatting sqref="D190:D193">
    <cfRule type="expression" dxfId="451" priority="7380" stopIfTrue="1">
      <formula>#REF!&gt;D190</formula>
    </cfRule>
  </conditionalFormatting>
  <conditionalFormatting sqref="D198">
    <cfRule type="expression" dxfId="450" priority="7379" stopIfTrue="1">
      <formula>#REF!&gt;D198</formula>
    </cfRule>
  </conditionalFormatting>
  <conditionalFormatting sqref="D194:D197">
    <cfRule type="expression" dxfId="449" priority="7378" stopIfTrue="1">
      <formula>#REF!&gt;D194</formula>
    </cfRule>
  </conditionalFormatting>
  <conditionalFormatting sqref="E59">
    <cfRule type="expression" dxfId="448" priority="7375" stopIfTrue="1">
      <formula>AND(ISNUMBER(#REF!),#REF!&gt;=0)</formula>
    </cfRule>
    <cfRule type="expression" dxfId="447" priority="7376" stopIfTrue="1">
      <formula>IF(AND(#REF!&lt;#REF!,$E59="x"),1,0)</formula>
    </cfRule>
    <cfRule type="expression" dxfId="446" priority="7377" stopIfTrue="1">
      <formula>IF(AND(#REF!&lt;#REF!,$E59="o"),1,0)</formula>
    </cfRule>
  </conditionalFormatting>
  <conditionalFormatting sqref="G105">
    <cfRule type="expression" dxfId="445" priority="7263" stopIfTrue="1">
      <formula>#REF!&gt;G105</formula>
    </cfRule>
  </conditionalFormatting>
  <conditionalFormatting sqref="G159:G160">
    <cfRule type="expression" dxfId="444" priority="7239" stopIfTrue="1">
      <formula>#REF!&gt;G159</formula>
    </cfRule>
  </conditionalFormatting>
  <conditionalFormatting sqref="G175 G132 G32 G148:G149 G220:G222 G211 G205 G64 G62 G25:G27 G41 G67:G83 G13:G21 G177:G178 G43:G60 G29:G30 G224:G225">
    <cfRule type="expression" dxfId="443" priority="7262" stopIfTrue="1">
      <formula>#REF!&gt;G13</formula>
    </cfRule>
  </conditionalFormatting>
  <conditionalFormatting sqref="G31">
    <cfRule type="expression" dxfId="442" priority="7261" stopIfTrue="1">
      <formula>#REF!&gt;G31</formula>
    </cfRule>
  </conditionalFormatting>
  <conditionalFormatting sqref="G33">
    <cfRule type="expression" dxfId="441" priority="7260" stopIfTrue="1">
      <formula>#REF!&gt;G33</formula>
    </cfRule>
  </conditionalFormatting>
  <conditionalFormatting sqref="G172:G174">
    <cfRule type="expression" dxfId="440" priority="7259" stopIfTrue="1">
      <formula>#REF!&gt;G172</formula>
    </cfRule>
  </conditionalFormatting>
  <conditionalFormatting sqref="G34:G38 G40">
    <cfRule type="expression" dxfId="439" priority="7258" stopIfTrue="1">
      <formula>#REF!&gt;G34</formula>
    </cfRule>
  </conditionalFormatting>
  <conditionalFormatting sqref="G22:G24">
    <cfRule type="expression" dxfId="438" priority="7257" stopIfTrue="1">
      <formula>#REF!&gt;G22</formula>
    </cfRule>
  </conditionalFormatting>
  <conditionalFormatting sqref="G106">
    <cfRule type="expression" dxfId="437" priority="7256" stopIfTrue="1">
      <formula>#REF!&gt;G106</formula>
    </cfRule>
  </conditionalFormatting>
  <conditionalFormatting sqref="G107:G112">
    <cfRule type="expression" dxfId="436" priority="7255" stopIfTrue="1">
      <formula>#REF!&gt;G107</formula>
    </cfRule>
  </conditionalFormatting>
  <conditionalFormatting sqref="G133:G140">
    <cfRule type="expression" dxfId="435" priority="7254" stopIfTrue="1">
      <formula>#REF!&gt;G133</formula>
    </cfRule>
  </conditionalFormatting>
  <conditionalFormatting sqref="G141:G145">
    <cfRule type="expression" dxfId="434" priority="7253" stopIfTrue="1">
      <formula>#REF!&gt;G141</formula>
    </cfRule>
  </conditionalFormatting>
  <conditionalFormatting sqref="G150:G154">
    <cfRule type="expression" dxfId="433" priority="7252" stopIfTrue="1">
      <formula>#REF!&gt;G150</formula>
    </cfRule>
  </conditionalFormatting>
  <conditionalFormatting sqref="G155:G158">
    <cfRule type="expression" dxfId="432" priority="7251" stopIfTrue="1">
      <formula>#REF!&gt;G155</formula>
    </cfRule>
  </conditionalFormatting>
  <conditionalFormatting sqref="G161">
    <cfRule type="expression" dxfId="431" priority="7250" stopIfTrue="1">
      <formula>#REF!&gt;G161</formula>
    </cfRule>
  </conditionalFormatting>
  <conditionalFormatting sqref="G162:G171">
    <cfRule type="expression" dxfId="430" priority="7249" stopIfTrue="1">
      <formula>#REF!&gt;G162</formula>
    </cfRule>
  </conditionalFormatting>
  <conditionalFormatting sqref="G179:G182">
    <cfRule type="expression" dxfId="429" priority="7248" stopIfTrue="1">
      <formula>#REF!&gt;G179</formula>
    </cfRule>
  </conditionalFormatting>
  <conditionalFormatting sqref="G183:G188">
    <cfRule type="expression" dxfId="428" priority="7247" stopIfTrue="1">
      <formula>#REF!&gt;G183</formula>
    </cfRule>
  </conditionalFormatting>
  <conditionalFormatting sqref="G189 G195">
    <cfRule type="expression" dxfId="427" priority="7246" stopIfTrue="1">
      <formula>#REF!&gt;G189</formula>
    </cfRule>
  </conditionalFormatting>
  <conditionalFormatting sqref="G212:G215">
    <cfRule type="expression" dxfId="426" priority="7243" stopIfTrue="1">
      <formula>#REF!&gt;G212</formula>
    </cfRule>
  </conditionalFormatting>
  <conditionalFormatting sqref="G216">
    <cfRule type="expression" dxfId="425" priority="7242" stopIfTrue="1">
      <formula>#REF!&gt;G216</formula>
    </cfRule>
  </conditionalFormatting>
  <conditionalFormatting sqref="G206:G209">
    <cfRule type="expression" dxfId="424" priority="7245" stopIfTrue="1">
      <formula>#REF!&gt;G206</formula>
    </cfRule>
  </conditionalFormatting>
  <conditionalFormatting sqref="G210">
    <cfRule type="expression" dxfId="423" priority="7244" stopIfTrue="1">
      <formula>#REF!&gt;G210</formula>
    </cfRule>
  </conditionalFormatting>
  <conditionalFormatting sqref="G218:G219">
    <cfRule type="expression" dxfId="422" priority="7241" stopIfTrue="1">
      <formula>#REF!&gt;G218</formula>
    </cfRule>
  </conditionalFormatting>
  <conditionalFormatting sqref="G217">
    <cfRule type="expression" dxfId="421" priority="7240" stopIfTrue="1">
      <formula>#REF!&gt;G217</formula>
    </cfRule>
  </conditionalFormatting>
  <conditionalFormatting sqref="G66">
    <cfRule type="expression" dxfId="420" priority="7238" stopIfTrue="1">
      <formula>#REF!&gt;G66</formula>
    </cfRule>
  </conditionalFormatting>
  <conditionalFormatting sqref="G84:G97">
    <cfRule type="expression" dxfId="419" priority="7237" stopIfTrue="1">
      <formula>#REF!&gt;G84</formula>
    </cfRule>
  </conditionalFormatting>
  <conditionalFormatting sqref="G98:G104">
    <cfRule type="expression" dxfId="418" priority="7236" stopIfTrue="1">
      <formula>#REF!&gt;G98</formula>
    </cfRule>
  </conditionalFormatting>
  <conditionalFormatting sqref="G113:G131">
    <cfRule type="expression" dxfId="417" priority="7235" stopIfTrue="1">
      <formula>#REF!&gt;G113</formula>
    </cfRule>
  </conditionalFormatting>
  <conditionalFormatting sqref="G199:G204">
    <cfRule type="expression" dxfId="416" priority="7233" stopIfTrue="1">
      <formula>#REF!&gt;G199</formula>
    </cfRule>
  </conditionalFormatting>
  <conditionalFormatting sqref="G190:G193">
    <cfRule type="expression" dxfId="415" priority="7232" stopIfTrue="1">
      <formula>#REF!&gt;G190</formula>
    </cfRule>
  </conditionalFormatting>
  <conditionalFormatting sqref="G198">
    <cfRule type="expression" dxfId="414" priority="7231" stopIfTrue="1">
      <formula>#REF!&gt;G198</formula>
    </cfRule>
  </conditionalFormatting>
  <conditionalFormatting sqref="G194:G197">
    <cfRule type="expression" dxfId="413" priority="7230" stopIfTrue="1">
      <formula>#REF!&gt;G194</formula>
    </cfRule>
  </conditionalFormatting>
  <conditionalFormatting sqref="G146">
    <cfRule type="expression" dxfId="412" priority="7229" stopIfTrue="1">
      <formula>#REF!&gt;G146</formula>
    </cfRule>
  </conditionalFormatting>
  <conditionalFormatting sqref="L211">
    <cfRule type="expression" dxfId="411" priority="5631" stopIfTrue="1">
      <formula>#REF!&gt;L211</formula>
    </cfRule>
  </conditionalFormatting>
  <conditionalFormatting sqref="L105">
    <cfRule type="expression" dxfId="410" priority="5666" stopIfTrue="1">
      <formula>#REF!&gt;L105</formula>
    </cfRule>
  </conditionalFormatting>
  <conditionalFormatting sqref="L159:L160">
    <cfRule type="expression" dxfId="409" priority="5642" stopIfTrue="1">
      <formula>#REF!&gt;L159</formula>
    </cfRule>
  </conditionalFormatting>
  <conditionalFormatting sqref="L67:L83 L41:L60 L25:L30 L62 L64 L205 L220:L261 L147:L149 L13:L21 L32 L132 L175:L178">
    <cfRule type="expression" dxfId="408" priority="5665" stopIfTrue="1">
      <formula>#REF!&gt;L13</formula>
    </cfRule>
  </conditionalFormatting>
  <conditionalFormatting sqref="L31">
    <cfRule type="expression" dxfId="407" priority="5664" stopIfTrue="1">
      <formula>#REF!&gt;L31</formula>
    </cfRule>
  </conditionalFormatting>
  <conditionalFormatting sqref="L33">
    <cfRule type="expression" dxfId="406" priority="5663" stopIfTrue="1">
      <formula>#REF!&gt;L33</formula>
    </cfRule>
  </conditionalFormatting>
  <conditionalFormatting sqref="L172:L174">
    <cfRule type="expression" dxfId="405" priority="5662" stopIfTrue="1">
      <formula>#REF!&gt;L172</formula>
    </cfRule>
  </conditionalFormatting>
  <conditionalFormatting sqref="L40 L34:L38">
    <cfRule type="expression" dxfId="404" priority="5661" stopIfTrue="1">
      <formula>#REF!&gt;L34</formula>
    </cfRule>
  </conditionalFormatting>
  <conditionalFormatting sqref="L22:L24">
    <cfRule type="expression" dxfId="403" priority="5660" stopIfTrue="1">
      <formula>#REF!&gt;L22</formula>
    </cfRule>
  </conditionalFormatting>
  <conditionalFormatting sqref="L106">
    <cfRule type="expression" dxfId="402" priority="5659" stopIfTrue="1">
      <formula>#REF!&gt;L106</formula>
    </cfRule>
  </conditionalFormatting>
  <conditionalFormatting sqref="L107:L112">
    <cfRule type="expression" dxfId="401" priority="5658" stopIfTrue="1">
      <formula>#REF!&gt;L107</formula>
    </cfRule>
  </conditionalFormatting>
  <conditionalFormatting sqref="L133:L140">
    <cfRule type="expression" dxfId="400" priority="5657" stopIfTrue="1">
      <formula>#REF!&gt;L133</formula>
    </cfRule>
  </conditionalFormatting>
  <conditionalFormatting sqref="L141:L145">
    <cfRule type="expression" dxfId="399" priority="5656" stopIfTrue="1">
      <formula>#REF!&gt;L141</formula>
    </cfRule>
  </conditionalFormatting>
  <conditionalFormatting sqref="L150:L154">
    <cfRule type="expression" dxfId="398" priority="5655" stopIfTrue="1">
      <formula>#REF!&gt;L150</formula>
    </cfRule>
  </conditionalFormatting>
  <conditionalFormatting sqref="L155:L158">
    <cfRule type="expression" dxfId="397" priority="5654" stopIfTrue="1">
      <formula>#REF!&gt;L155</formula>
    </cfRule>
  </conditionalFormatting>
  <conditionalFormatting sqref="L161">
    <cfRule type="expression" dxfId="396" priority="5653" stopIfTrue="1">
      <formula>#REF!&gt;L161</formula>
    </cfRule>
  </conditionalFormatting>
  <conditionalFormatting sqref="L162:L171">
    <cfRule type="expression" dxfId="395" priority="5652" stopIfTrue="1">
      <formula>#REF!&gt;L162</formula>
    </cfRule>
  </conditionalFormatting>
  <conditionalFormatting sqref="L179:L182">
    <cfRule type="expression" dxfId="394" priority="5651" stopIfTrue="1">
      <formula>#REF!&gt;L179</formula>
    </cfRule>
  </conditionalFormatting>
  <conditionalFormatting sqref="L183:L188">
    <cfRule type="expression" dxfId="393" priority="5650" stopIfTrue="1">
      <formula>#REF!&gt;L183</formula>
    </cfRule>
  </conditionalFormatting>
  <conditionalFormatting sqref="L189">
    <cfRule type="expression" dxfId="392" priority="5649" stopIfTrue="1">
      <formula>#REF!&gt;L189</formula>
    </cfRule>
  </conditionalFormatting>
  <conditionalFormatting sqref="L212:L215">
    <cfRule type="expression" dxfId="391" priority="5646" stopIfTrue="1">
      <formula>#REF!&gt;L212</formula>
    </cfRule>
  </conditionalFormatting>
  <conditionalFormatting sqref="L216">
    <cfRule type="expression" dxfId="390" priority="5645" stopIfTrue="1">
      <formula>#REF!&gt;L216</formula>
    </cfRule>
  </conditionalFormatting>
  <conditionalFormatting sqref="L206:L209">
    <cfRule type="expression" dxfId="389" priority="5648" stopIfTrue="1">
      <formula>#REF!&gt;L206</formula>
    </cfRule>
  </conditionalFormatting>
  <conditionalFormatting sqref="L210">
    <cfRule type="expression" dxfId="388" priority="5647" stopIfTrue="1">
      <formula>#REF!&gt;L210</formula>
    </cfRule>
  </conditionalFormatting>
  <conditionalFormatting sqref="L218:L219">
    <cfRule type="expression" dxfId="387" priority="5644" stopIfTrue="1">
      <formula>#REF!&gt;L218</formula>
    </cfRule>
  </conditionalFormatting>
  <conditionalFormatting sqref="L217">
    <cfRule type="expression" dxfId="386" priority="5643" stopIfTrue="1">
      <formula>#REF!&gt;L217</formula>
    </cfRule>
  </conditionalFormatting>
  <conditionalFormatting sqref="L66">
    <cfRule type="expression" dxfId="385" priority="5641" stopIfTrue="1">
      <formula>#REF!&gt;L66</formula>
    </cfRule>
  </conditionalFormatting>
  <conditionalFormatting sqref="L84:L97">
    <cfRule type="expression" dxfId="384" priority="5640" stopIfTrue="1">
      <formula>#REF!&gt;L84</formula>
    </cfRule>
  </conditionalFormatting>
  <conditionalFormatting sqref="L98:L104">
    <cfRule type="expression" dxfId="383" priority="5639" stopIfTrue="1">
      <formula>#REF!&gt;L98</formula>
    </cfRule>
  </conditionalFormatting>
  <conditionalFormatting sqref="L113:L131">
    <cfRule type="expression" dxfId="382" priority="5638" stopIfTrue="1">
      <formula>#REF!&gt;L113</formula>
    </cfRule>
  </conditionalFormatting>
  <conditionalFormatting sqref="L199:L204">
    <cfRule type="expression" dxfId="381" priority="5636" stopIfTrue="1">
      <formula>#REF!&gt;L199</formula>
    </cfRule>
  </conditionalFormatting>
  <conditionalFormatting sqref="L190:L193">
    <cfRule type="expression" dxfId="380" priority="5635" stopIfTrue="1">
      <formula>#REF!&gt;L190</formula>
    </cfRule>
  </conditionalFormatting>
  <conditionalFormatting sqref="L198">
    <cfRule type="expression" dxfId="379" priority="5634" stopIfTrue="1">
      <formula>#REF!&gt;L198</formula>
    </cfRule>
  </conditionalFormatting>
  <conditionalFormatting sqref="L194:L197">
    <cfRule type="expression" dxfId="378" priority="5633" stopIfTrue="1">
      <formula>#REF!&gt;L194</formula>
    </cfRule>
  </conditionalFormatting>
  <conditionalFormatting sqref="L146">
    <cfRule type="expression" dxfId="377" priority="5632" stopIfTrue="1">
      <formula>#REF!&gt;L146</formula>
    </cfRule>
  </conditionalFormatting>
  <conditionalFormatting sqref="M211">
    <cfRule type="expression" dxfId="376" priority="5595" stopIfTrue="1">
      <formula>#REF!&gt;M211</formula>
    </cfRule>
  </conditionalFormatting>
  <conditionalFormatting sqref="M105">
    <cfRule type="expression" dxfId="375" priority="5630" stopIfTrue="1">
      <formula>#REF!&gt;M105</formula>
    </cfRule>
  </conditionalFormatting>
  <conditionalFormatting sqref="M159:M160">
    <cfRule type="expression" dxfId="374" priority="5606" stopIfTrue="1">
      <formula>#REF!&gt;M159</formula>
    </cfRule>
  </conditionalFormatting>
  <conditionalFormatting sqref="M41:M60 M25:M30 M62 M64 M221:M261 M147:M149 M13:M21 M32 M132 M175:M178 M67:M83">
    <cfRule type="expression" dxfId="373" priority="5629" stopIfTrue="1">
      <formula>#REF!&gt;M13</formula>
    </cfRule>
  </conditionalFormatting>
  <conditionalFormatting sqref="M31">
    <cfRule type="expression" dxfId="372" priority="5628" stopIfTrue="1">
      <formula>#REF!&gt;M31</formula>
    </cfRule>
  </conditionalFormatting>
  <conditionalFormatting sqref="M33">
    <cfRule type="expression" dxfId="371" priority="5627" stopIfTrue="1">
      <formula>#REF!&gt;M33</formula>
    </cfRule>
  </conditionalFormatting>
  <conditionalFormatting sqref="M40 M34:M38">
    <cfRule type="expression" dxfId="370" priority="5625" stopIfTrue="1">
      <formula>#REF!&gt;M34</formula>
    </cfRule>
  </conditionalFormatting>
  <conditionalFormatting sqref="M22:M24">
    <cfRule type="expression" dxfId="369" priority="5624" stopIfTrue="1">
      <formula>#REF!&gt;M22</formula>
    </cfRule>
  </conditionalFormatting>
  <conditionalFormatting sqref="M106">
    <cfRule type="expression" dxfId="368" priority="5623" stopIfTrue="1">
      <formula>#REF!&gt;M106</formula>
    </cfRule>
  </conditionalFormatting>
  <conditionalFormatting sqref="M108:M112">
    <cfRule type="expression" dxfId="367" priority="5622" stopIfTrue="1">
      <formula>#REF!&gt;M108</formula>
    </cfRule>
  </conditionalFormatting>
  <conditionalFormatting sqref="M134:M140">
    <cfRule type="expression" dxfId="366" priority="5621" stopIfTrue="1">
      <formula>#REF!&gt;M134</formula>
    </cfRule>
  </conditionalFormatting>
  <conditionalFormatting sqref="M142:M145">
    <cfRule type="expression" dxfId="365" priority="5620" stopIfTrue="1">
      <formula>#REF!&gt;M142</formula>
    </cfRule>
  </conditionalFormatting>
  <conditionalFormatting sqref="M150:M154">
    <cfRule type="expression" dxfId="364" priority="5619" stopIfTrue="1">
      <formula>#REF!&gt;M150</formula>
    </cfRule>
  </conditionalFormatting>
  <conditionalFormatting sqref="M156:M158">
    <cfRule type="expression" dxfId="363" priority="5618" stopIfTrue="1">
      <formula>#REF!&gt;M156</formula>
    </cfRule>
  </conditionalFormatting>
  <conditionalFormatting sqref="M161">
    <cfRule type="expression" dxfId="362" priority="5617" stopIfTrue="1">
      <formula>#REF!&gt;M161</formula>
    </cfRule>
  </conditionalFormatting>
  <conditionalFormatting sqref="M163:M171">
    <cfRule type="expression" dxfId="361" priority="5616" stopIfTrue="1">
      <formula>#REF!&gt;M163</formula>
    </cfRule>
  </conditionalFormatting>
  <conditionalFormatting sqref="M180:M182">
    <cfRule type="expression" dxfId="360" priority="5615" stopIfTrue="1">
      <formula>#REF!&gt;M180</formula>
    </cfRule>
  </conditionalFormatting>
  <conditionalFormatting sqref="M184:M188">
    <cfRule type="expression" dxfId="359" priority="5614" stopIfTrue="1">
      <formula>#REF!&gt;M184</formula>
    </cfRule>
  </conditionalFormatting>
  <conditionalFormatting sqref="M213:M215">
    <cfRule type="expression" dxfId="358" priority="5610" stopIfTrue="1">
      <formula>#REF!&gt;M213</formula>
    </cfRule>
  </conditionalFormatting>
  <conditionalFormatting sqref="N216">
    <cfRule type="expression" dxfId="357" priority="5573" stopIfTrue="1">
      <formula>#REF!&gt;N216</formula>
    </cfRule>
  </conditionalFormatting>
  <conditionalFormatting sqref="M207:M209">
    <cfRule type="expression" dxfId="356" priority="5612" stopIfTrue="1">
      <formula>#REF!&gt;M207</formula>
    </cfRule>
  </conditionalFormatting>
  <conditionalFormatting sqref="M210">
    <cfRule type="expression" dxfId="355" priority="5611" stopIfTrue="1">
      <formula>#REF!&gt;M210</formula>
    </cfRule>
  </conditionalFormatting>
  <conditionalFormatting sqref="M218:M219">
    <cfRule type="expression" dxfId="354" priority="5608" stopIfTrue="1">
      <formula>#REF!&gt;M218</formula>
    </cfRule>
  </conditionalFormatting>
  <conditionalFormatting sqref="M66">
    <cfRule type="expression" dxfId="353" priority="5605" stopIfTrue="1">
      <formula>#REF!&gt;M66</formula>
    </cfRule>
  </conditionalFormatting>
  <conditionalFormatting sqref="M85:M97">
    <cfRule type="expression" dxfId="352" priority="5604" stopIfTrue="1">
      <formula>#REF!&gt;M85</formula>
    </cfRule>
  </conditionalFormatting>
  <conditionalFormatting sqref="M99:M104">
    <cfRule type="expression" dxfId="351" priority="5603" stopIfTrue="1">
      <formula>#REF!&gt;M99</formula>
    </cfRule>
  </conditionalFormatting>
  <conditionalFormatting sqref="M114:M131">
    <cfRule type="expression" dxfId="350" priority="5602" stopIfTrue="1">
      <formula>#REF!&gt;M114</formula>
    </cfRule>
  </conditionalFormatting>
  <conditionalFormatting sqref="M199:M204">
    <cfRule type="expression" dxfId="349" priority="5600" stopIfTrue="1">
      <formula>#REF!&gt;M199</formula>
    </cfRule>
  </conditionalFormatting>
  <conditionalFormatting sqref="M190:M193">
    <cfRule type="expression" dxfId="348" priority="5599" stopIfTrue="1">
      <formula>#REF!&gt;M190</formula>
    </cfRule>
  </conditionalFormatting>
  <conditionalFormatting sqref="M198">
    <cfRule type="expression" dxfId="347" priority="5598" stopIfTrue="1">
      <formula>#REF!&gt;M198</formula>
    </cfRule>
  </conditionalFormatting>
  <conditionalFormatting sqref="M194:M197">
    <cfRule type="expression" dxfId="346" priority="5597" stopIfTrue="1">
      <formula>#REF!&gt;M194</formula>
    </cfRule>
  </conditionalFormatting>
  <conditionalFormatting sqref="M146">
    <cfRule type="expression" dxfId="345" priority="5596" stopIfTrue="1">
      <formula>#REF!&gt;M146</formula>
    </cfRule>
  </conditionalFormatting>
  <conditionalFormatting sqref="N211">
    <cfRule type="expression" dxfId="344" priority="5559" stopIfTrue="1">
      <formula>#REF!&gt;N211</formula>
    </cfRule>
  </conditionalFormatting>
  <conditionalFormatting sqref="N105">
    <cfRule type="expression" dxfId="343" priority="5594" stopIfTrue="1">
      <formula>#REF!&gt;N105</formula>
    </cfRule>
  </conditionalFormatting>
  <conditionalFormatting sqref="N159:N160">
    <cfRule type="expression" dxfId="342" priority="5570" stopIfTrue="1">
      <formula>#REF!&gt;N159</formula>
    </cfRule>
  </conditionalFormatting>
  <conditionalFormatting sqref="N62 N64 N221:N261 N147:N149 N32 N132 N175:N178 N13:N21 N25:N30 N41:N60 N67:N83">
    <cfRule type="expression" dxfId="341" priority="5593" stopIfTrue="1">
      <formula>#REF!&gt;N13</formula>
    </cfRule>
  </conditionalFormatting>
  <conditionalFormatting sqref="N33">
    <cfRule type="expression" dxfId="340" priority="5591" stopIfTrue="1">
      <formula>#REF!&gt;N33</formula>
    </cfRule>
  </conditionalFormatting>
  <conditionalFormatting sqref="N40 N35:N38">
    <cfRule type="expression" dxfId="339" priority="5589" stopIfTrue="1">
      <formula>#REF!&gt;N35</formula>
    </cfRule>
  </conditionalFormatting>
  <conditionalFormatting sqref="N22:N24">
    <cfRule type="expression" dxfId="338" priority="5588" stopIfTrue="1">
      <formula>#REF!&gt;N22</formula>
    </cfRule>
  </conditionalFormatting>
  <conditionalFormatting sqref="N106">
    <cfRule type="expression" dxfId="337" priority="5587" stopIfTrue="1">
      <formula>#REF!&gt;N106</formula>
    </cfRule>
  </conditionalFormatting>
  <conditionalFormatting sqref="N108:N112">
    <cfRule type="expression" dxfId="336" priority="5586" stopIfTrue="1">
      <formula>#REF!&gt;N108</formula>
    </cfRule>
  </conditionalFormatting>
  <conditionalFormatting sqref="N134:N140">
    <cfRule type="expression" dxfId="335" priority="5585" stopIfTrue="1">
      <formula>#REF!&gt;N134</formula>
    </cfRule>
  </conditionalFormatting>
  <conditionalFormatting sqref="N142:N145">
    <cfRule type="expression" dxfId="334" priority="5584" stopIfTrue="1">
      <formula>#REF!&gt;N142</formula>
    </cfRule>
  </conditionalFormatting>
  <conditionalFormatting sqref="N151:N154">
    <cfRule type="expression" dxfId="333" priority="5583" stopIfTrue="1">
      <formula>#REF!&gt;N151</formula>
    </cfRule>
  </conditionalFormatting>
  <conditionalFormatting sqref="N156:N158">
    <cfRule type="expression" dxfId="332" priority="5582" stopIfTrue="1">
      <formula>#REF!&gt;N156</formula>
    </cfRule>
  </conditionalFormatting>
  <conditionalFormatting sqref="N161">
    <cfRule type="expression" dxfId="331" priority="5581" stopIfTrue="1">
      <formula>#REF!&gt;N161</formula>
    </cfRule>
  </conditionalFormatting>
  <conditionalFormatting sqref="N163:N171">
    <cfRule type="expression" dxfId="330" priority="5580" stopIfTrue="1">
      <formula>#REF!&gt;N163</formula>
    </cfRule>
  </conditionalFormatting>
  <conditionalFormatting sqref="N180:N182">
    <cfRule type="expression" dxfId="329" priority="5579" stopIfTrue="1">
      <formula>#REF!&gt;N180</formula>
    </cfRule>
  </conditionalFormatting>
  <conditionalFormatting sqref="N184:N188">
    <cfRule type="expression" dxfId="328" priority="5578" stopIfTrue="1">
      <formula>#REF!&gt;N184</formula>
    </cfRule>
  </conditionalFormatting>
  <conditionalFormatting sqref="N213:N215">
    <cfRule type="expression" dxfId="327" priority="5574" stopIfTrue="1">
      <formula>#REF!&gt;N213</formula>
    </cfRule>
  </conditionalFormatting>
  <conditionalFormatting sqref="N207:N209">
    <cfRule type="expression" dxfId="326" priority="5576" stopIfTrue="1">
      <formula>#REF!&gt;N207</formula>
    </cfRule>
  </conditionalFormatting>
  <conditionalFormatting sqref="N210">
    <cfRule type="expression" dxfId="325" priority="5575" stopIfTrue="1">
      <formula>#REF!&gt;N210</formula>
    </cfRule>
  </conditionalFormatting>
  <conditionalFormatting sqref="N218:N219">
    <cfRule type="expression" dxfId="324" priority="5572" stopIfTrue="1">
      <formula>#REF!&gt;N218</formula>
    </cfRule>
  </conditionalFormatting>
  <conditionalFormatting sqref="N66">
    <cfRule type="expression" dxfId="323" priority="5569" stopIfTrue="1">
      <formula>#REF!&gt;N66</formula>
    </cfRule>
  </conditionalFormatting>
  <conditionalFormatting sqref="N85:N97">
    <cfRule type="expression" dxfId="322" priority="5568" stopIfTrue="1">
      <formula>#REF!&gt;N85</formula>
    </cfRule>
  </conditionalFormatting>
  <conditionalFormatting sqref="N99:N104">
    <cfRule type="expression" dxfId="321" priority="5567" stopIfTrue="1">
      <formula>#REF!&gt;N99</formula>
    </cfRule>
  </conditionalFormatting>
  <conditionalFormatting sqref="N114:N131">
    <cfRule type="expression" dxfId="320" priority="5566" stopIfTrue="1">
      <formula>#REF!&gt;N114</formula>
    </cfRule>
  </conditionalFormatting>
  <conditionalFormatting sqref="N199:N204">
    <cfRule type="expression" dxfId="319" priority="5564" stopIfTrue="1">
      <formula>#REF!&gt;N199</formula>
    </cfRule>
  </conditionalFormatting>
  <conditionalFormatting sqref="N190:N193">
    <cfRule type="expression" dxfId="318" priority="5563" stopIfTrue="1">
      <formula>#REF!&gt;N190</formula>
    </cfRule>
  </conditionalFormatting>
  <conditionalFormatting sqref="N198">
    <cfRule type="expression" dxfId="317" priority="5562" stopIfTrue="1">
      <formula>#REF!&gt;N198</formula>
    </cfRule>
  </conditionalFormatting>
  <conditionalFormatting sqref="N194:N197">
    <cfRule type="expression" dxfId="316" priority="5561" stopIfTrue="1">
      <formula>#REF!&gt;N194</formula>
    </cfRule>
  </conditionalFormatting>
  <conditionalFormatting sqref="N146">
    <cfRule type="expression" dxfId="315" priority="5560" stopIfTrue="1">
      <formula>#REF!&gt;N146</formula>
    </cfRule>
  </conditionalFormatting>
  <conditionalFormatting sqref="M84">
    <cfRule type="expression" dxfId="314" priority="5523" stopIfTrue="1">
      <formula>#REF!&gt;M84</formula>
    </cfRule>
  </conditionalFormatting>
  <conditionalFormatting sqref="M98">
    <cfRule type="expression" dxfId="313" priority="5522" stopIfTrue="1">
      <formula>#REF!&gt;M98</formula>
    </cfRule>
  </conditionalFormatting>
  <conditionalFormatting sqref="M113">
    <cfRule type="expression" dxfId="312" priority="5521" stopIfTrue="1">
      <formula>#REF!&gt;M113</formula>
    </cfRule>
  </conditionalFormatting>
  <conditionalFormatting sqref="M133">
    <cfRule type="expression" dxfId="311" priority="5520" stopIfTrue="1">
      <formula>#REF!&gt;M133</formula>
    </cfRule>
  </conditionalFormatting>
  <conditionalFormatting sqref="M141">
    <cfRule type="expression" dxfId="310" priority="5519" stopIfTrue="1">
      <formula>#REF!&gt;M141</formula>
    </cfRule>
  </conditionalFormatting>
  <conditionalFormatting sqref="M155">
    <cfRule type="expression" dxfId="309" priority="5518" stopIfTrue="1">
      <formula>#REF!&gt;M155</formula>
    </cfRule>
  </conditionalFormatting>
  <conditionalFormatting sqref="M162">
    <cfRule type="expression" dxfId="308" priority="5517" stopIfTrue="1">
      <formula>#REF!&gt;M162</formula>
    </cfRule>
  </conditionalFormatting>
  <conditionalFormatting sqref="M172">
    <cfRule type="expression" dxfId="307" priority="5516" stopIfTrue="1">
      <formula>#REF!&gt;M172</formula>
    </cfRule>
  </conditionalFormatting>
  <conditionalFormatting sqref="M173">
    <cfRule type="expression" dxfId="306" priority="5515" stopIfTrue="1">
      <formula>#REF!&gt;M173</formula>
    </cfRule>
  </conditionalFormatting>
  <conditionalFormatting sqref="M174">
    <cfRule type="expression" dxfId="305" priority="5514" stopIfTrue="1">
      <formula>#REF!&gt;M174</formula>
    </cfRule>
  </conditionalFormatting>
  <conditionalFormatting sqref="M179">
    <cfRule type="expression" dxfId="304" priority="5513" stopIfTrue="1">
      <formula>#REF!&gt;M179</formula>
    </cfRule>
  </conditionalFormatting>
  <conditionalFormatting sqref="M183">
    <cfRule type="expression" dxfId="303" priority="5512" stopIfTrue="1">
      <formula>#REF!&gt;M183</formula>
    </cfRule>
  </conditionalFormatting>
  <conditionalFormatting sqref="M189">
    <cfRule type="expression" dxfId="302" priority="5511" stopIfTrue="1">
      <formula>#REF!&gt;M189</formula>
    </cfRule>
  </conditionalFormatting>
  <conditionalFormatting sqref="M205">
    <cfRule type="expression" dxfId="301" priority="5510" stopIfTrue="1">
      <formula>#REF!&gt;M205</formula>
    </cfRule>
  </conditionalFormatting>
  <conditionalFormatting sqref="M206">
    <cfRule type="expression" dxfId="300" priority="5509" stopIfTrue="1">
      <formula>#REF!&gt;M206</formula>
    </cfRule>
  </conditionalFormatting>
  <conditionalFormatting sqref="M212">
    <cfRule type="expression" dxfId="299" priority="5508" stopIfTrue="1">
      <formula>#REF!&gt;M212</formula>
    </cfRule>
  </conditionalFormatting>
  <conditionalFormatting sqref="M216">
    <cfRule type="expression" dxfId="298" priority="5507" stopIfTrue="1">
      <formula>#REF!&gt;M216</formula>
    </cfRule>
  </conditionalFormatting>
  <conditionalFormatting sqref="M220">
    <cfRule type="expression" dxfId="297" priority="5506" stopIfTrue="1">
      <formula>#REF!&gt;M220</formula>
    </cfRule>
  </conditionalFormatting>
  <conditionalFormatting sqref="M217">
    <cfRule type="expression" dxfId="296" priority="5505" stopIfTrue="1">
      <formula>#REF!&gt;M217</formula>
    </cfRule>
  </conditionalFormatting>
  <conditionalFormatting sqref="N31">
    <cfRule type="expression" dxfId="295" priority="5504" stopIfTrue="1">
      <formula>#REF!&gt;N31</formula>
    </cfRule>
  </conditionalFormatting>
  <conditionalFormatting sqref="N34">
    <cfRule type="expression" dxfId="294" priority="5503" stopIfTrue="1">
      <formula>#REF!&gt;N34</formula>
    </cfRule>
  </conditionalFormatting>
  <conditionalFormatting sqref="N84">
    <cfRule type="expression" dxfId="293" priority="5502" stopIfTrue="1">
      <formula>#REF!&gt;N84</formula>
    </cfRule>
  </conditionalFormatting>
  <conditionalFormatting sqref="N98">
    <cfRule type="expression" dxfId="292" priority="5501" stopIfTrue="1">
      <formula>#REF!&gt;N98</formula>
    </cfRule>
  </conditionalFormatting>
  <conditionalFormatting sqref="N113">
    <cfRule type="expression" dxfId="291" priority="5500" stopIfTrue="1">
      <formula>#REF!&gt;N113</formula>
    </cfRule>
  </conditionalFormatting>
  <conditionalFormatting sqref="N133">
    <cfRule type="expression" dxfId="290" priority="5499" stopIfTrue="1">
      <formula>#REF!&gt;N133</formula>
    </cfRule>
  </conditionalFormatting>
  <conditionalFormatting sqref="N141">
    <cfRule type="expression" dxfId="289" priority="5498" stopIfTrue="1">
      <formula>#REF!&gt;N141</formula>
    </cfRule>
  </conditionalFormatting>
  <conditionalFormatting sqref="N155">
    <cfRule type="expression" dxfId="288" priority="5497" stopIfTrue="1">
      <formula>#REF!&gt;N155</formula>
    </cfRule>
  </conditionalFormatting>
  <conditionalFormatting sqref="N150">
    <cfRule type="expression" dxfId="287" priority="5496" stopIfTrue="1">
      <formula>#REF!&gt;N150</formula>
    </cfRule>
  </conditionalFormatting>
  <conditionalFormatting sqref="N162">
    <cfRule type="expression" dxfId="286" priority="5495" stopIfTrue="1">
      <formula>#REF!&gt;N162</formula>
    </cfRule>
  </conditionalFormatting>
  <conditionalFormatting sqref="N172">
    <cfRule type="expression" dxfId="285" priority="5494" stopIfTrue="1">
      <formula>#REF!&gt;N172</formula>
    </cfRule>
  </conditionalFormatting>
  <conditionalFormatting sqref="N173">
    <cfRule type="expression" dxfId="284" priority="5493" stopIfTrue="1">
      <formula>#REF!&gt;N173</formula>
    </cfRule>
  </conditionalFormatting>
  <conditionalFormatting sqref="N174">
    <cfRule type="expression" dxfId="283" priority="5492" stopIfTrue="1">
      <formula>#REF!&gt;N174</formula>
    </cfRule>
  </conditionalFormatting>
  <conditionalFormatting sqref="N179">
    <cfRule type="expression" dxfId="282" priority="5491" stopIfTrue="1">
      <formula>#REF!&gt;N179</formula>
    </cfRule>
  </conditionalFormatting>
  <conditionalFormatting sqref="N183">
    <cfRule type="expression" dxfId="281" priority="5490" stopIfTrue="1">
      <formula>#REF!&gt;N183</formula>
    </cfRule>
  </conditionalFormatting>
  <conditionalFormatting sqref="N189">
    <cfRule type="expression" dxfId="280" priority="5489" stopIfTrue="1">
      <formula>#REF!&gt;N189</formula>
    </cfRule>
  </conditionalFormatting>
  <conditionalFormatting sqref="N205">
    <cfRule type="expression" dxfId="279" priority="5488" stopIfTrue="1">
      <formula>#REF!&gt;N205</formula>
    </cfRule>
  </conditionalFormatting>
  <conditionalFormatting sqref="N206">
    <cfRule type="expression" dxfId="278" priority="5487" stopIfTrue="1">
      <formula>#REF!&gt;N206</formula>
    </cfRule>
  </conditionalFormatting>
  <conditionalFormatting sqref="N212">
    <cfRule type="expression" dxfId="277" priority="5486" stopIfTrue="1">
      <formula>#REF!&gt;N212</formula>
    </cfRule>
  </conditionalFormatting>
  <conditionalFormatting sqref="N217">
    <cfRule type="expression" dxfId="276" priority="5485" stopIfTrue="1">
      <formula>#REF!&gt;N217</formula>
    </cfRule>
  </conditionalFormatting>
  <conditionalFormatting sqref="N220">
    <cfRule type="expression" dxfId="275" priority="5484" stopIfTrue="1">
      <formula>#REF!&gt;N220</formula>
    </cfRule>
  </conditionalFormatting>
  <conditionalFormatting sqref="N107">
    <cfRule type="expression" dxfId="274" priority="5483" stopIfTrue="1">
      <formula>#REF!&gt;N107</formula>
    </cfRule>
  </conditionalFormatting>
  <conditionalFormatting sqref="M107">
    <cfRule type="expression" dxfId="273" priority="5482" stopIfTrue="1">
      <formula>#REF!&gt;M107</formula>
    </cfRule>
  </conditionalFormatting>
  <conditionalFormatting sqref="G176">
    <cfRule type="expression" dxfId="272" priority="4692" stopIfTrue="1">
      <formula>#REF!&gt;G176</formula>
    </cfRule>
  </conditionalFormatting>
  <conditionalFormatting sqref="G147">
    <cfRule type="expression" dxfId="271" priority="4691" stopIfTrue="1">
      <formula>#REF!&gt;G147</formula>
    </cfRule>
  </conditionalFormatting>
  <conditionalFormatting sqref="G42">
    <cfRule type="expression" dxfId="270" priority="4690" stopIfTrue="1">
      <formula>#REF!&gt;G42</formula>
    </cfRule>
  </conditionalFormatting>
  <conditionalFormatting sqref="G28">
    <cfRule type="expression" dxfId="269" priority="4689" stopIfTrue="1">
      <formula>#REF!&gt;G28</formula>
    </cfRule>
  </conditionalFormatting>
  <conditionalFormatting sqref="G223">
    <cfRule type="expression" dxfId="268" priority="2758" stopIfTrue="1">
      <formula>#REF!&gt;G223</formula>
    </cfRule>
  </conditionalFormatting>
  <conditionalFormatting sqref="F28">
    <cfRule type="expression" dxfId="267" priority="2197" stopIfTrue="1">
      <formula>#REF!&gt;F28</formula>
    </cfRule>
  </conditionalFormatting>
  <conditionalFormatting sqref="F42">
    <cfRule type="expression" dxfId="266" priority="2196" stopIfTrue="1">
      <formula>#REF!&gt;F42</formula>
    </cfRule>
  </conditionalFormatting>
  <conditionalFormatting sqref="F147">
    <cfRule type="expression" dxfId="265" priority="2195" stopIfTrue="1">
      <formula>#REF!&gt;F147</formula>
    </cfRule>
  </conditionalFormatting>
  <conditionalFormatting sqref="F176">
    <cfRule type="expression" dxfId="264" priority="2194" stopIfTrue="1">
      <formula>#REF!&gt;F176</formula>
    </cfRule>
  </conditionalFormatting>
  <conditionalFormatting sqref="F223">
    <cfRule type="expression" dxfId="263" priority="2193" stopIfTrue="1">
      <formula>#REF!&gt;F223</formula>
    </cfRule>
  </conditionalFormatting>
  <conditionalFormatting sqref="H20">
    <cfRule type="expression" dxfId="262" priority="2051" stopIfTrue="1">
      <formula>#REF!&gt;H20</formula>
    </cfRule>
  </conditionalFormatting>
  <conditionalFormatting sqref="H32 H27 H29:H30">
    <cfRule type="expression" dxfId="261" priority="2050" stopIfTrue="1">
      <formula>#REF!&gt;H27</formula>
    </cfRule>
  </conditionalFormatting>
  <conditionalFormatting sqref="H31">
    <cfRule type="expression" dxfId="260" priority="2049" stopIfTrue="1">
      <formula>#REF!&gt;H31</formula>
    </cfRule>
  </conditionalFormatting>
  <conditionalFormatting sqref="H41 H43:H44">
    <cfRule type="expression" dxfId="259" priority="2047" stopIfTrue="1">
      <formula>#REF!&gt;H41</formula>
    </cfRule>
  </conditionalFormatting>
  <conditionalFormatting sqref="H105">
    <cfRule type="expression" dxfId="258" priority="2045" stopIfTrue="1">
      <formula>#REF!&gt;H105</formula>
    </cfRule>
  </conditionalFormatting>
  <conditionalFormatting sqref="H132">
    <cfRule type="expression" dxfId="257" priority="2044" stopIfTrue="1">
      <formula>#REF!&gt;H132</formula>
    </cfRule>
  </conditionalFormatting>
  <conditionalFormatting sqref="H148:H149">
    <cfRule type="expression" dxfId="256" priority="2043" stopIfTrue="1">
      <formula>#REF!&gt;H148</formula>
    </cfRule>
  </conditionalFormatting>
  <conditionalFormatting sqref="H146">
    <cfRule type="expression" dxfId="255" priority="2042" stopIfTrue="1">
      <formula>#REF!&gt;H146</formula>
    </cfRule>
  </conditionalFormatting>
  <conditionalFormatting sqref="H175 H177:H178">
    <cfRule type="expression" dxfId="254" priority="2040" stopIfTrue="1">
      <formula>#REF!&gt;H175</formula>
    </cfRule>
  </conditionalFormatting>
  <conditionalFormatting sqref="H211">
    <cfRule type="expression" dxfId="253" priority="2038" stopIfTrue="1">
      <formula>#REF!&gt;H211</formula>
    </cfRule>
  </conditionalFormatting>
  <conditionalFormatting sqref="H221:H222 H224:H225">
    <cfRule type="expression" dxfId="252" priority="2037" stopIfTrue="1">
      <formula>#REF!&gt;H221</formula>
    </cfRule>
  </conditionalFormatting>
  <conditionalFormatting sqref="H223">
    <cfRule type="expression" dxfId="251" priority="2022" stopIfTrue="1">
      <formula>#REF!&gt;H223</formula>
    </cfRule>
  </conditionalFormatting>
  <conditionalFormatting sqref="H28">
    <cfRule type="expression" dxfId="250" priority="2035" stopIfTrue="1">
      <formula>#REF!&gt;H28</formula>
    </cfRule>
  </conditionalFormatting>
  <conditionalFormatting sqref="H42">
    <cfRule type="expression" dxfId="249" priority="2034" stopIfTrue="1">
      <formula>#REF!&gt;H42</formula>
    </cfRule>
  </conditionalFormatting>
  <conditionalFormatting sqref="H176">
    <cfRule type="expression" dxfId="248" priority="2032" stopIfTrue="1">
      <formula>#REF!&gt;H176</formula>
    </cfRule>
  </conditionalFormatting>
  <conditionalFormatting sqref="H147">
    <cfRule type="expression" dxfId="247" priority="2029" stopIfTrue="1">
      <formula>#REF!&gt;H147</formula>
    </cfRule>
  </conditionalFormatting>
  <conditionalFormatting sqref="H56">
    <cfRule type="expression" dxfId="246" priority="2028" stopIfTrue="1">
      <formula>#REF!&gt;H56</formula>
    </cfRule>
  </conditionalFormatting>
  <conditionalFormatting sqref="H133">
    <cfRule type="expression" dxfId="245" priority="2026" stopIfTrue="1">
      <formula>#REF!&gt;H133</formula>
    </cfRule>
  </conditionalFormatting>
  <conditionalFormatting sqref="H179:H182">
    <cfRule type="expression" dxfId="244" priority="2025" stopIfTrue="1">
      <formula>#REF!&gt;H179</formula>
    </cfRule>
  </conditionalFormatting>
  <conditionalFormatting sqref="H59">
    <cfRule type="expression" dxfId="243" priority="2019" stopIfTrue="1">
      <formula>AND(ISNUMBER($G60),$G60&gt;=0)</formula>
    </cfRule>
    <cfRule type="expression" dxfId="242" priority="2020" stopIfTrue="1">
      <formula>IF(AND($G59&lt;$F59,$E59="x"),1,0)</formula>
    </cfRule>
    <cfRule type="expression" dxfId="241" priority="2021" stopIfTrue="1">
      <formula>IF(AND($G59&lt;$F59,$E59="o"),1,0)</formula>
    </cfRule>
  </conditionalFormatting>
  <conditionalFormatting sqref="D258">
    <cfRule type="expression" dxfId="240" priority="385" stopIfTrue="1">
      <formula>#REF!&gt;D258</formula>
    </cfRule>
  </conditionalFormatting>
  <conditionalFormatting sqref="D259:D263">
    <cfRule type="expression" dxfId="239" priority="384" stopIfTrue="1">
      <formula>#REF!&gt;D259</formula>
    </cfRule>
  </conditionalFormatting>
  <conditionalFormatting sqref="G258">
    <cfRule type="expression" dxfId="238" priority="383" stopIfTrue="1">
      <formula>#REF!&gt;G258</formula>
    </cfRule>
  </conditionalFormatting>
  <conditionalFormatting sqref="G259:G263">
    <cfRule type="expression" dxfId="237" priority="382" stopIfTrue="1">
      <formula>#REF!&gt;G259</formula>
    </cfRule>
  </conditionalFormatting>
  <conditionalFormatting sqref="E227:E231">
    <cfRule type="expression" dxfId="236" priority="435" stopIfTrue="1">
      <formula>#REF!&gt;E227</formula>
    </cfRule>
  </conditionalFormatting>
  <conditionalFormatting sqref="E226">
    <cfRule type="expression" dxfId="235" priority="434" stopIfTrue="1">
      <formula>#REF!&gt;E226</formula>
    </cfRule>
  </conditionalFormatting>
  <conditionalFormatting sqref="D226">
    <cfRule type="expression" dxfId="234" priority="433" stopIfTrue="1">
      <formula>#REF!&gt;D226</formula>
    </cfRule>
  </conditionalFormatting>
  <conditionalFormatting sqref="D227:D230">
    <cfRule type="expression" dxfId="233" priority="432" stopIfTrue="1">
      <formula>#REF!&gt;D227</formula>
    </cfRule>
  </conditionalFormatting>
  <conditionalFormatting sqref="D231">
    <cfRule type="expression" dxfId="232" priority="431" stopIfTrue="1">
      <formula>#REF!&gt;D231</formula>
    </cfRule>
  </conditionalFormatting>
  <conditionalFormatting sqref="G226">
    <cfRule type="expression" dxfId="231" priority="430" stopIfTrue="1">
      <formula>#REF!&gt;G226</formula>
    </cfRule>
  </conditionalFormatting>
  <conditionalFormatting sqref="G227:G230">
    <cfRule type="expression" dxfId="230" priority="429" stopIfTrue="1">
      <formula>#REF!&gt;G227</formula>
    </cfRule>
  </conditionalFormatting>
  <conditionalFormatting sqref="G231">
    <cfRule type="expression" dxfId="229" priority="428" stopIfTrue="1">
      <formula>#REF!&gt;G231</formula>
    </cfRule>
  </conditionalFormatting>
  <conditionalFormatting sqref="E233:E238">
    <cfRule type="expression" dxfId="228" priority="426" stopIfTrue="1">
      <formula>#REF!&gt;E233</formula>
    </cfRule>
  </conditionalFormatting>
  <conditionalFormatting sqref="E232">
    <cfRule type="expression" dxfId="227" priority="425" stopIfTrue="1">
      <formula>#REF!&gt;E232</formula>
    </cfRule>
  </conditionalFormatting>
  <conditionalFormatting sqref="D232 D238">
    <cfRule type="expression" dxfId="226" priority="424" stopIfTrue="1">
      <formula>#REF!&gt;D232</formula>
    </cfRule>
  </conditionalFormatting>
  <conditionalFormatting sqref="D233:D236">
    <cfRule type="expression" dxfId="225" priority="423" stopIfTrue="1">
      <formula>#REF!&gt;D233</formula>
    </cfRule>
  </conditionalFormatting>
  <conditionalFormatting sqref="D237:D238">
    <cfRule type="expression" dxfId="224" priority="422" stopIfTrue="1">
      <formula>#REF!&gt;D237</formula>
    </cfRule>
  </conditionalFormatting>
  <conditionalFormatting sqref="G232 G238">
    <cfRule type="expression" dxfId="223" priority="421" stopIfTrue="1">
      <formula>#REF!&gt;G232</formula>
    </cfRule>
  </conditionalFormatting>
  <conditionalFormatting sqref="G233:G236">
    <cfRule type="expression" dxfId="222" priority="420" stopIfTrue="1">
      <formula>#REF!&gt;G233</formula>
    </cfRule>
  </conditionalFormatting>
  <conditionalFormatting sqref="G237:G238">
    <cfRule type="expression" dxfId="221" priority="419" stopIfTrue="1">
      <formula>#REF!&gt;G237</formula>
    </cfRule>
  </conditionalFormatting>
  <conditionalFormatting sqref="E240:E243">
    <cfRule type="expression" dxfId="220" priority="417" stopIfTrue="1">
      <formula>#REF!&gt;E240</formula>
    </cfRule>
  </conditionalFormatting>
  <conditionalFormatting sqref="E239">
    <cfRule type="expression" dxfId="219" priority="416" stopIfTrue="1">
      <formula>#REF!&gt;E239</formula>
    </cfRule>
  </conditionalFormatting>
  <conditionalFormatting sqref="D239">
    <cfRule type="expression" dxfId="218" priority="415" stopIfTrue="1">
      <formula>#REF!&gt;D239</formula>
    </cfRule>
  </conditionalFormatting>
  <conditionalFormatting sqref="D240:D243">
    <cfRule type="expression" dxfId="217" priority="414" stopIfTrue="1">
      <formula>#REF!&gt;D240</formula>
    </cfRule>
  </conditionalFormatting>
  <conditionalFormatting sqref="G239">
    <cfRule type="expression" dxfId="216" priority="413" stopIfTrue="1">
      <formula>#REF!&gt;G239</formula>
    </cfRule>
  </conditionalFormatting>
  <conditionalFormatting sqref="G240:G243">
    <cfRule type="expression" dxfId="215" priority="412" stopIfTrue="1">
      <formula>#REF!&gt;G240</formula>
    </cfRule>
  </conditionalFormatting>
  <conditionalFormatting sqref="E259:E263">
    <cfRule type="expression" dxfId="214" priority="387" stopIfTrue="1">
      <formula>#REF!&gt;E259</formula>
    </cfRule>
  </conditionalFormatting>
  <conditionalFormatting sqref="E245:E246">
    <cfRule type="expression" dxfId="213" priority="403" stopIfTrue="1">
      <formula>#REF!&gt;E245</formula>
    </cfRule>
  </conditionalFormatting>
  <conditionalFormatting sqref="E244">
    <cfRule type="expression" dxfId="212" priority="402" stopIfTrue="1">
      <formula>#REF!&gt;E244</formula>
    </cfRule>
  </conditionalFormatting>
  <conditionalFormatting sqref="D244">
    <cfRule type="expression" dxfId="211" priority="401" stopIfTrue="1">
      <formula>#REF!&gt;D244</formula>
    </cfRule>
  </conditionalFormatting>
  <conditionalFormatting sqref="D245:D246">
    <cfRule type="expression" dxfId="210" priority="400" stopIfTrue="1">
      <formula>#REF!&gt;D245</formula>
    </cfRule>
  </conditionalFormatting>
  <conditionalFormatting sqref="G244">
    <cfRule type="expression" dxfId="209" priority="399" stopIfTrue="1">
      <formula>#REF!&gt;G244</formula>
    </cfRule>
  </conditionalFormatting>
  <conditionalFormatting sqref="G245:G246">
    <cfRule type="expression" dxfId="208" priority="398" stopIfTrue="1">
      <formula>#REF!&gt;G245</formula>
    </cfRule>
  </conditionalFormatting>
  <conditionalFormatting sqref="E249:E253">
    <cfRule type="expression" dxfId="207" priority="396" stopIfTrue="1">
      <formula>#REF!&gt;E249</formula>
    </cfRule>
  </conditionalFormatting>
  <conditionalFormatting sqref="E248">
    <cfRule type="expression" dxfId="206" priority="395" stopIfTrue="1">
      <formula>#REF!&gt;E248</formula>
    </cfRule>
  </conditionalFormatting>
  <conditionalFormatting sqref="D248">
    <cfRule type="expression" dxfId="205" priority="394" stopIfTrue="1">
      <formula>#REF!&gt;D248</formula>
    </cfRule>
  </conditionalFormatting>
  <conditionalFormatting sqref="D249:D252">
    <cfRule type="expression" dxfId="204" priority="393" stopIfTrue="1">
      <formula>#REF!&gt;D249</formula>
    </cfRule>
  </conditionalFormatting>
  <conditionalFormatting sqref="D253">
    <cfRule type="expression" dxfId="203" priority="392" stopIfTrue="1">
      <formula>#REF!&gt;D253</formula>
    </cfRule>
  </conditionalFormatting>
  <conditionalFormatting sqref="G248">
    <cfRule type="expression" dxfId="202" priority="391" stopIfTrue="1">
      <formula>#REF!&gt;G248</formula>
    </cfRule>
  </conditionalFormatting>
  <conditionalFormatting sqref="G249:G252">
    <cfRule type="expression" dxfId="201" priority="390" stopIfTrue="1">
      <formula>#REF!&gt;G249</formula>
    </cfRule>
  </conditionalFormatting>
  <conditionalFormatting sqref="G253">
    <cfRule type="expression" dxfId="200" priority="389" stopIfTrue="1">
      <formula>#REF!&gt;G253</formula>
    </cfRule>
  </conditionalFormatting>
  <conditionalFormatting sqref="E258">
    <cfRule type="expression" dxfId="199" priority="386" stopIfTrue="1">
      <formula>#REF!&gt;E258</formula>
    </cfRule>
  </conditionalFormatting>
  <conditionalFormatting sqref="G263">
    <cfRule type="expression" dxfId="198" priority="379" stopIfTrue="1">
      <formula>#REF!&gt;G263</formula>
    </cfRule>
  </conditionalFormatting>
  <conditionalFormatting sqref="H263">
    <cfRule type="expression" dxfId="197" priority="380" stopIfTrue="1">
      <formula>#REF!&gt;H263</formula>
    </cfRule>
  </conditionalFormatting>
  <conditionalFormatting sqref="E254:E257">
    <cfRule type="expression" dxfId="196" priority="377" stopIfTrue="1">
      <formula>#REF!&gt;E254</formula>
    </cfRule>
  </conditionalFormatting>
  <conditionalFormatting sqref="D254:D256">
    <cfRule type="expression" dxfId="195" priority="376" stopIfTrue="1">
      <formula>#REF!&gt;D254</formula>
    </cfRule>
  </conditionalFormatting>
  <conditionalFormatting sqref="D257">
    <cfRule type="expression" dxfId="194" priority="375" stopIfTrue="1">
      <formula>#REF!&gt;D257</formula>
    </cfRule>
  </conditionalFormatting>
  <conditionalFormatting sqref="G254:G256">
    <cfRule type="expression" dxfId="193" priority="374" stopIfTrue="1">
      <formula>#REF!&gt;G254</formula>
    </cfRule>
  </conditionalFormatting>
  <conditionalFormatting sqref="G257">
    <cfRule type="expression" dxfId="192" priority="373" stopIfTrue="1">
      <formula>#REF!&gt;G257</formula>
    </cfRule>
  </conditionalFormatting>
  <conditionalFormatting sqref="E247">
    <cfRule type="expression" dxfId="191" priority="371" stopIfTrue="1">
      <formula>#REF!&gt;E247</formula>
    </cfRule>
  </conditionalFormatting>
  <conditionalFormatting sqref="D247">
    <cfRule type="expression" dxfId="190" priority="370" stopIfTrue="1">
      <formula>#REF!&gt;D247</formula>
    </cfRule>
  </conditionalFormatting>
  <conditionalFormatting sqref="G247">
    <cfRule type="expression" dxfId="189" priority="369" stopIfTrue="1">
      <formula>#REF!&gt;G247</formula>
    </cfRule>
  </conditionalFormatting>
  <dataValidations count="11">
    <dataValidation type="decimal" operator="lessThanOrEqual" allowBlank="1" showInputMessage="1" showErrorMessage="1" sqref="I59:J59">
      <formula1>E59</formula1>
    </dataValidation>
    <dataValidation type="decimal" allowBlank="1" showInputMessage="1" showErrorMessage="1" sqref="H42 H147 H176 H28 H223">
      <formula1>0</formula1>
      <formula2>E28</formula2>
    </dataValidation>
    <dataValidation type="textLength" allowBlank="1" showInputMessage="1" showErrorMessage="1" sqref="H122 H91 H114 H51 H46 H119">
      <formula1>0</formula1>
      <formula2>0</formula2>
    </dataValidation>
    <dataValidation type="decimal" allowBlank="1" showInputMessage="1" showErrorMessage="1" sqref="H21:H26 H45 H150:H174 H179:H210 H212:H220 H123:H131 H120:H121 H106:H113 H92:H104 H133:H145 H47:H50 H31 H67:H90 H33:H40 H13:H19 H52:H58 H226:H261">
      <formula1>0</formula1>
      <formula2>$D13</formula2>
    </dataValidation>
    <dataValidation type="decimal" allowBlank="1" showInputMessage="1" showErrorMessage="1" sqref="H132">
      <formula1>0</formula1>
      <formula2>$D$13</formula2>
    </dataValidation>
    <dataValidation type="custom" allowBlank="1" showInputMessage="1" showErrorMessage="1" sqref="H115">
      <formula1>COUNTA(H116:H118)=0</formula1>
    </dataValidation>
    <dataValidation type="custom" allowBlank="1" showInputMessage="1" showErrorMessage="1" error="Sie können nur eine der vier Optionen auswählen." sqref="H116">
      <formula1>COUNTA(H115,H117:H118)=0</formula1>
    </dataValidation>
    <dataValidation type="custom" allowBlank="1" showInputMessage="1" showErrorMessage="1" error="Sie können nur eine der vier Optionen auswählen." sqref="H117">
      <formula1>COUNTA(H115:H116,H118)=0</formula1>
    </dataValidation>
    <dataValidation type="custom" allowBlank="1" showInputMessage="1" showErrorMessage="1" error="Sie können nur eine der vier Optionen auswählen." sqref="H118">
      <formula1>COUNTA(H115:H117)=0</formula1>
    </dataValidation>
    <dataValidation type="decimal" allowBlank="1" showInputMessage="1" showErrorMessage="1" sqref="H59">
      <formula1>0</formula1>
      <formula2>100</formula2>
    </dataValidation>
    <dataValidation type="decimal" allowBlank="1" showInputMessage="1" showErrorMessage="1" sqref="H211">
      <formula1>0</formula1>
      <formula2>#REF!</formula2>
    </dataValidation>
  </dataValidations>
  <pageMargins left="0.51181102362204722" right="0.51181102362204722" top="0.78740157480314965" bottom="0.78740157480314965" header="0.31496062992125984" footer="0.31496062992125984"/>
  <pageSetup paperSize="9" scale="54" orientation="portrait" r:id="rId1"/>
  <rowBreaks count="1" manualBreakCount="1">
    <brk id="12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6391" r:id="rId4" name="Button 7">
              <controlPr defaultSize="0" autoFill="0" autoPict="0" macro="[0]!keine_TK_anzeigen">
                <anchor moveWithCells="1" sizeWithCells="1">
                  <from>
                    <xdr:col>15</xdr:col>
                    <xdr:colOff>1057275</xdr:colOff>
                    <xdr:row>3</xdr:row>
                    <xdr:rowOff>0</xdr:rowOff>
                  </from>
                  <to>
                    <xdr:col>15</xdr:col>
                    <xdr:colOff>1914525</xdr:colOff>
                    <xdr:row>3</xdr:row>
                    <xdr:rowOff>419100</xdr:rowOff>
                  </to>
                </anchor>
              </controlPr>
            </control>
          </mc:Choice>
        </mc:AlternateContent>
        <mc:AlternateContent xmlns:mc="http://schemas.openxmlformats.org/markup-compatibility/2006">
          <mc:Choice Requires="x14">
            <control shapeId="16392" r:id="rId5" name="Button 8">
              <controlPr defaultSize="0" autoFill="0" autoPict="0" macro="[0]!keine_pschl_anzeigen">
                <anchor moveWithCells="1" sizeWithCells="1">
                  <from>
                    <xdr:col>15</xdr:col>
                    <xdr:colOff>161925</xdr:colOff>
                    <xdr:row>2</xdr:row>
                    <xdr:rowOff>209550</xdr:rowOff>
                  </from>
                  <to>
                    <xdr:col>15</xdr:col>
                    <xdr:colOff>952500</xdr:colOff>
                    <xdr:row>3</xdr:row>
                    <xdr:rowOff>428625</xdr:rowOff>
                  </to>
                </anchor>
              </controlPr>
            </control>
          </mc:Choice>
        </mc:AlternateContent>
        <mc:AlternateContent xmlns:mc="http://schemas.openxmlformats.org/markup-compatibility/2006">
          <mc:Choice Requires="x14">
            <control shapeId="16395" r:id="rId6" name="Button 11">
              <controlPr defaultSize="0" autoFill="0" autoPict="0" macro="[0]!spalte_bemerk_hinzu">
                <anchor moveWithCells="1" sizeWithCells="1">
                  <from>
                    <xdr:col>15</xdr:col>
                    <xdr:colOff>142875</xdr:colOff>
                    <xdr:row>3</xdr:row>
                    <xdr:rowOff>533400</xdr:rowOff>
                  </from>
                  <to>
                    <xdr:col>15</xdr:col>
                    <xdr:colOff>981075</xdr:colOff>
                    <xdr:row>4</xdr:row>
                    <xdr:rowOff>371475</xdr:rowOff>
                  </to>
                </anchor>
              </controlPr>
            </control>
          </mc:Choice>
        </mc:AlternateContent>
        <mc:AlternateContent xmlns:mc="http://schemas.openxmlformats.org/markup-compatibility/2006">
          <mc:Choice Requires="x14">
            <control shapeId="16396" r:id="rId7" name="Button 12">
              <controlPr defaultSize="0" autoFill="0" autoPict="0" macro="[0]!Tabelle6.bemerkungen_löschen">
                <anchor moveWithCells="1" sizeWithCells="1">
                  <from>
                    <xdr:col>15</xdr:col>
                    <xdr:colOff>1076325</xdr:colOff>
                    <xdr:row>3</xdr:row>
                    <xdr:rowOff>533400</xdr:rowOff>
                  </from>
                  <to>
                    <xdr:col>15</xdr:col>
                    <xdr:colOff>1895475</xdr:colOff>
                    <xdr:row>4</xdr:row>
                    <xdr:rowOff>361950</xdr:rowOff>
                  </to>
                </anchor>
              </controlPr>
            </control>
          </mc:Choice>
        </mc:AlternateContent>
        <mc:AlternateContent xmlns:mc="http://schemas.openxmlformats.org/markup-compatibility/2006">
          <mc:Choice Requires="x14">
            <control shapeId="16400" r:id="rId8" name="Button 16">
              <controlPr defaultSize="0" autoFill="0" autoPict="0" macro="[0]!korrekturzielwert_ein">
                <anchor moveWithCells="1" sizeWithCells="1">
                  <from>
                    <xdr:col>15</xdr:col>
                    <xdr:colOff>142875</xdr:colOff>
                    <xdr:row>4</xdr:row>
                    <xdr:rowOff>457200</xdr:rowOff>
                  </from>
                  <to>
                    <xdr:col>15</xdr:col>
                    <xdr:colOff>981075</xdr:colOff>
                    <xdr:row>8</xdr:row>
                    <xdr:rowOff>142875</xdr:rowOff>
                  </to>
                </anchor>
              </controlPr>
            </control>
          </mc:Choice>
        </mc:AlternateContent>
        <mc:AlternateContent xmlns:mc="http://schemas.openxmlformats.org/markup-compatibility/2006">
          <mc:Choice Requires="x14">
            <control shapeId="16401" r:id="rId9" name="Button 17">
              <controlPr defaultSize="0" autoFill="0" autoPict="0" macro="[0]!korrekurzielwert_aus">
                <anchor moveWithCells="1" sizeWithCells="1">
                  <from>
                    <xdr:col>15</xdr:col>
                    <xdr:colOff>1085850</xdr:colOff>
                    <xdr:row>4</xdr:row>
                    <xdr:rowOff>447675</xdr:rowOff>
                  </from>
                  <to>
                    <xdr:col>15</xdr:col>
                    <xdr:colOff>1914525</xdr:colOff>
                    <xdr:row>8</xdr:row>
                    <xdr:rowOff>142875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80" stopIfTrue="1" id="{1749276E-56B7-4D63-8C99-5B672E818F72}">
            <xm:f>hilfstabelle!#REF!&gt;hilfstabelle!K97</xm:f>
            <x14:dxf>
              <font>
                <b/>
                <i val="0"/>
                <condense val="0"/>
                <extend val="0"/>
              </font>
              <fill>
                <patternFill>
                  <bgColor indexed="46"/>
                </patternFill>
              </fill>
            </x14:dxf>
          </x14:cfRule>
          <xm:sqref>I105</xm:sqref>
        </x14:conditionalFormatting>
        <x14:conditionalFormatting xmlns:xm="http://schemas.microsoft.com/office/excel/2006/main">
          <x14:cfRule type="expression" priority="4756" stopIfTrue="1" id="{4CBFE818-A147-438A-808B-F05396F62665}">
            <xm:f>hilfstabelle!#REF!&gt;hilfstabelle!H46</xm:f>
            <x14:dxf>
              <font>
                <b/>
                <i val="0"/>
                <condense val="0"/>
                <extend val="0"/>
              </font>
              <fill>
                <patternFill>
                  <bgColor indexed="46"/>
                </patternFill>
              </fill>
            </x14:dxf>
          </x14:cfRule>
          <xm:sqref>I62:J62 I54:J60 I64:J64 F62 F54:F60 F64 I66:J104 I106:J173 F148:F158 F66:F104 F106:F146 F161:F173</xm:sqref>
        </x14:conditionalFormatting>
        <x14:conditionalFormatting xmlns:xm="http://schemas.microsoft.com/office/excel/2006/main">
          <x14:cfRule type="expression" priority="4779" stopIfTrue="1" id="{DB252AE5-2B27-406E-844F-18AC3944C1BD}">
            <xm:f>hilfstabelle!#REF!&gt;hilfstabelle!H213</xm:f>
            <x14:dxf>
              <font>
                <b/>
                <i val="0"/>
                <condense val="0"/>
                <extend val="0"/>
              </font>
              <fill>
                <patternFill>
                  <bgColor indexed="46"/>
                </patternFill>
              </fill>
            </x14:dxf>
          </x14:cfRule>
          <xm:sqref>I205:J205 I220:J222 I175:J178 I224:J225 J223 F205 F175 F220:F222 F177:F178 F224:F225</xm:sqref>
        </x14:conditionalFormatting>
        <x14:conditionalFormatting xmlns:xm="http://schemas.microsoft.com/office/excel/2006/main">
          <x14:cfRule type="expression" priority="4778" stopIfTrue="1" id="{14C94827-3A10-4A30-868C-F27CFFE35E2E}">
            <xm:f>hilfstabelle!#REF!&gt;hilfstabelle!H212</xm:f>
            <x14:dxf>
              <font>
                <b/>
                <i val="0"/>
                <condense val="0"/>
                <extend val="0"/>
              </font>
              <fill>
                <patternFill>
                  <bgColor indexed="46"/>
                </patternFill>
              </fill>
            </x14:dxf>
          </x14:cfRule>
          <xm:sqref>I179:J204 I206:J219 I174:J174 F179:F204 F206:F219 F174 I226:J246 F226:F246 I258:J263 F258:F263 F248:F253 I248:J253</xm:sqref>
        </x14:conditionalFormatting>
        <x14:conditionalFormatting xmlns:xm="http://schemas.microsoft.com/office/excel/2006/main">
          <x14:cfRule type="expression" priority="4700" stopIfTrue="1" id="{EC81F888-F489-4F3F-B42C-25108E5F38EE}">
            <xm:f>hilfstabelle!#REF!&gt;hilfstabelle!H97</xm:f>
            <x14:dxf>
              <font>
                <b/>
                <i val="0"/>
                <condense val="0"/>
                <extend val="0"/>
              </font>
              <fill>
                <patternFill>
                  <bgColor indexed="46"/>
                </patternFill>
              </fill>
            </x14:dxf>
          </x14:cfRule>
          <xm:sqref>J105 F105</xm:sqref>
        </x14:conditionalFormatting>
        <x14:conditionalFormatting xmlns:xm="http://schemas.microsoft.com/office/excel/2006/main">
          <x14:cfRule type="expression" priority="7467" stopIfTrue="1" id="{DB252AE5-2B27-406E-844F-18AC3944C1BD}">
            <xm:f>hilfstabelle!#REF!&gt;hilfstabelle!H13</xm:f>
            <x14:dxf>
              <font>
                <b/>
                <i val="0"/>
                <condense val="0"/>
                <extend val="0"/>
              </font>
              <fill>
                <patternFill>
                  <bgColor indexed="46"/>
                </patternFill>
              </fill>
            </x14:dxf>
          </x14:cfRule>
          <xm:sqref>I41:J46 I25:J30 I13:J21 I32:J32 F41 F25:F27 F13:F21 F32 F29:F30 F43:F46</xm:sqref>
        </x14:conditionalFormatting>
        <x14:conditionalFormatting xmlns:xm="http://schemas.microsoft.com/office/excel/2006/main">
          <x14:cfRule type="expression" priority="7476" stopIfTrue="1" id="{14C94827-3A10-4A30-868C-F27CFFE35E2E}">
            <xm:f>hilfstabelle!#REF!&gt;hilfstabelle!H22</xm:f>
            <x14:dxf>
              <font>
                <b/>
                <i val="0"/>
                <condense val="0"/>
                <extend val="0"/>
              </font>
              <fill>
                <patternFill>
                  <bgColor indexed="46"/>
                </patternFill>
              </fill>
            </x14:dxf>
          </x14:cfRule>
          <xm:sqref>I40:J40 I33:J38 I22:J24 I31:J31 F40 F33:F38 F22:F24 F31</xm:sqref>
        </x14:conditionalFormatting>
        <x14:conditionalFormatting xmlns:xm="http://schemas.microsoft.com/office/excel/2006/main">
          <x14:cfRule type="expression" priority="7494" stopIfTrue="1" id="{DB252AE5-2B27-406E-844F-18AC3944C1BD}">
            <xm:f>hilfstabelle!#REF!&gt;hilfstabelle!H46</xm:f>
            <x14:dxf>
              <font>
                <b/>
                <i val="0"/>
                <condense val="0"/>
                <extend val="0"/>
              </font>
              <fill>
                <patternFill>
                  <bgColor indexed="46"/>
                </patternFill>
              </fill>
            </x14:dxf>
          </x14:cfRule>
          <xm:sqref>I53:J53 F53</xm:sqref>
        </x14:conditionalFormatting>
        <x14:conditionalFormatting xmlns:xm="http://schemas.microsoft.com/office/excel/2006/main">
          <x14:cfRule type="expression" priority="7512" stopIfTrue="1" id="{DB252AE5-2B27-406E-844F-18AC3944C1BD}">
            <xm:f>hilfstabelle!#REF!&gt;hilfstabelle!H46</xm:f>
            <x14:dxf>
              <font>
                <b/>
                <i val="0"/>
                <condense val="0"/>
                <extend val="0"/>
              </font>
              <fill>
                <patternFill>
                  <bgColor indexed="46"/>
                </patternFill>
              </fill>
            </x14:dxf>
          </x14:cfRule>
          <xm:sqref>I52:J52 F52</xm:sqref>
        </x14:conditionalFormatting>
        <x14:conditionalFormatting xmlns:xm="http://schemas.microsoft.com/office/excel/2006/main">
          <x14:cfRule type="expression" priority="7530" stopIfTrue="1" id="{DB252AE5-2B27-406E-844F-18AC3944C1BD}">
            <xm:f>hilfstabelle!#REF!&gt;hilfstabelle!H46</xm:f>
            <x14:dxf>
              <font>
                <b/>
                <i val="0"/>
                <condense val="0"/>
                <extend val="0"/>
              </font>
              <fill>
                <patternFill>
                  <bgColor indexed="46"/>
                </patternFill>
              </fill>
            </x14:dxf>
          </x14:cfRule>
          <xm:sqref>I51:J51 F51</xm:sqref>
        </x14:conditionalFormatting>
        <x14:conditionalFormatting xmlns:xm="http://schemas.microsoft.com/office/excel/2006/main">
          <x14:cfRule type="expression" priority="7548" stopIfTrue="1" id="{DB252AE5-2B27-406E-844F-18AC3944C1BD}">
            <xm:f>hilfstabelle!#REF!&gt;hilfstabelle!H46</xm:f>
            <x14:dxf>
              <font>
                <b/>
                <i val="0"/>
                <condense val="0"/>
                <extend val="0"/>
              </font>
              <fill>
                <patternFill>
                  <bgColor indexed="46"/>
                </patternFill>
              </fill>
            </x14:dxf>
          </x14:cfRule>
          <xm:sqref>I50:J50 F50</xm:sqref>
        </x14:conditionalFormatting>
        <x14:conditionalFormatting xmlns:xm="http://schemas.microsoft.com/office/excel/2006/main">
          <x14:cfRule type="expression" priority="7566" stopIfTrue="1" id="{DB252AE5-2B27-406E-844F-18AC3944C1BD}">
            <xm:f>hilfstabelle!#REF!&gt;hilfstabelle!H46</xm:f>
            <x14:dxf>
              <font>
                <b/>
                <i val="0"/>
                <condense val="0"/>
                <extend val="0"/>
              </font>
              <fill>
                <patternFill>
                  <bgColor indexed="46"/>
                </patternFill>
              </fill>
            </x14:dxf>
          </x14:cfRule>
          <xm:sqref>I49:J49 F49</xm:sqref>
        </x14:conditionalFormatting>
        <x14:conditionalFormatting xmlns:xm="http://schemas.microsoft.com/office/excel/2006/main">
          <x14:cfRule type="expression" priority="7584" stopIfTrue="1" id="{DB252AE5-2B27-406E-844F-18AC3944C1BD}">
            <xm:f>hilfstabelle!#REF!&gt;hilfstabelle!H46</xm:f>
            <x14:dxf>
              <font>
                <b/>
                <i val="0"/>
                <condense val="0"/>
                <extend val="0"/>
              </font>
              <fill>
                <patternFill>
                  <bgColor indexed="46"/>
                </patternFill>
              </fill>
            </x14:dxf>
          </x14:cfRule>
          <xm:sqref>I48:J48 F48</xm:sqref>
        </x14:conditionalFormatting>
        <x14:conditionalFormatting xmlns:xm="http://schemas.microsoft.com/office/excel/2006/main">
          <x14:cfRule type="expression" priority="7602" stopIfTrue="1" id="{DB252AE5-2B27-406E-844F-18AC3944C1BD}">
            <xm:f>hilfstabelle!#REF!&gt;hilfstabelle!H46</xm:f>
            <x14:dxf>
              <font>
                <b/>
                <i val="0"/>
                <condense val="0"/>
                <extend val="0"/>
              </font>
              <fill>
                <patternFill>
                  <bgColor indexed="46"/>
                </patternFill>
              </fill>
            </x14:dxf>
          </x14:cfRule>
          <xm:sqref>I47:J47 F47</xm:sqref>
        </x14:conditionalFormatting>
        <x14:conditionalFormatting xmlns:xm="http://schemas.microsoft.com/office/excel/2006/main">
          <x14:cfRule type="expression" priority="2199" stopIfTrue="1" id="{7FD0515F-2E20-49D5-AE0E-C21FCB346AEA}">
            <xm:f>hilfstabelle!#REF!&gt;hilfstabelle!H151</xm:f>
            <x14:dxf>
              <font>
                <b/>
                <i val="0"/>
                <condense val="0"/>
                <extend val="0"/>
              </font>
              <fill>
                <patternFill>
                  <bgColor indexed="46"/>
                </patternFill>
              </fill>
            </x14:dxf>
          </x14:cfRule>
          <xm:sqref>F159:F160</xm:sqref>
        </x14:conditionalFormatting>
        <x14:conditionalFormatting xmlns:xm="http://schemas.microsoft.com/office/excel/2006/main">
          <x14:cfRule type="expression" priority="378" stopIfTrue="1" id="{5D29DBCF-1623-40AA-B658-688E7805B75F}">
            <xm:f>hilfstabelle!#REF!&gt;hilfstabelle!H285</xm:f>
            <x14:dxf>
              <font>
                <b/>
                <i val="0"/>
                <condense val="0"/>
                <extend val="0"/>
              </font>
              <fill>
                <patternFill>
                  <bgColor indexed="46"/>
                </patternFill>
              </fill>
            </x14:dxf>
          </x14:cfRule>
          <xm:sqref>I254:J257 F254:F257 I247:J247 F247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outlinePr summaryBelow="0"/>
    <pageSetUpPr fitToPage="1"/>
  </sheetPr>
  <dimension ref="A1:L427"/>
  <sheetViews>
    <sheetView showGridLines="0" view="pageBreakPreview" zoomScale="115" zoomScaleNormal="80" zoomScaleSheetLayoutView="115" workbookViewId="0">
      <pane ySplit="4" topLeftCell="A115" activePane="bottomLeft" state="frozen"/>
      <selection pane="bottomLeft" activeCell="D117" sqref="D117"/>
    </sheetView>
  </sheetViews>
  <sheetFormatPr baseColWidth="10" defaultColWidth="11.42578125" defaultRowHeight="14.25" outlineLevelRow="1"/>
  <cols>
    <col min="1" max="1" width="1.28515625" style="1" customWidth="1"/>
    <col min="2" max="2" width="7.28515625" style="224" customWidth="1"/>
    <col min="3" max="3" width="53" style="3" customWidth="1"/>
    <col min="4" max="4" width="10.7109375" style="4" customWidth="1"/>
    <col min="5" max="5" width="10.42578125" style="4" customWidth="1"/>
    <col min="6" max="6" width="13.28515625" style="5" customWidth="1"/>
    <col min="7" max="7" width="16.5703125" style="4" customWidth="1"/>
    <col min="8" max="8" width="5.5703125" style="6" hidden="1" customWidth="1"/>
    <col min="9" max="9" width="4.85546875" style="6" customWidth="1"/>
    <col min="10" max="10" width="3.140625" style="7" customWidth="1"/>
    <col min="11" max="11" width="11.42578125" style="7" customWidth="1"/>
    <col min="12" max="12" width="1" style="7" customWidth="1"/>
    <col min="13" max="13" width="11.42578125" style="1" customWidth="1"/>
    <col min="14" max="16384" width="11.42578125" style="1"/>
  </cols>
  <sheetData>
    <row r="1" spans="2:9" ht="20.25">
      <c r="B1" s="2" t="s">
        <v>287</v>
      </c>
    </row>
    <row r="2" spans="2:9">
      <c r="B2" s="251" t="s">
        <v>172</v>
      </c>
    </row>
    <row r="3" spans="2:9" s="8" customFormat="1" ht="24" customHeight="1" thickBot="1">
      <c r="B3" s="250" t="s">
        <v>174</v>
      </c>
      <c r="C3" s="9"/>
      <c r="D3" s="10"/>
      <c r="E3" s="10"/>
      <c r="F3" s="11"/>
      <c r="G3" s="10"/>
      <c r="H3" s="12"/>
      <c r="I3" s="13"/>
    </row>
    <row r="4" spans="2:9" ht="41.25" customHeight="1" thickBot="1">
      <c r="B4" s="296"/>
      <c r="C4" s="297" t="s">
        <v>38</v>
      </c>
      <c r="D4" s="14" t="s">
        <v>190</v>
      </c>
      <c r="E4" s="14" t="s">
        <v>194</v>
      </c>
      <c r="F4" s="333" t="s">
        <v>175</v>
      </c>
      <c r="G4" s="520" t="s">
        <v>162</v>
      </c>
      <c r="H4" s="230" t="s">
        <v>39</v>
      </c>
      <c r="I4" s="331"/>
    </row>
    <row r="5" spans="2:9" ht="7.5" customHeight="1">
      <c r="B5" s="15"/>
      <c r="C5" s="16"/>
      <c r="D5" s="17"/>
      <c r="E5" s="17"/>
      <c r="F5" s="18"/>
      <c r="G5" s="19"/>
      <c r="H5" s="20"/>
      <c r="I5" s="21"/>
    </row>
    <row r="6" spans="2:9" ht="18.75" customHeight="1">
      <c r="B6" s="22" t="s">
        <v>0</v>
      </c>
      <c r="C6" s="23"/>
      <c r="D6" s="24"/>
      <c r="E6" s="24"/>
      <c r="F6" s="25"/>
      <c r="G6" s="257">
        <v>0.22500000000000001</v>
      </c>
      <c r="H6" s="26">
        <f>SUM(H9:H22)</f>
        <v>1800</v>
      </c>
      <c r="I6" s="27"/>
    </row>
    <row r="7" spans="2:9" ht="8.25" customHeight="1" thickBot="1">
      <c r="B7" s="28"/>
      <c r="C7" s="29"/>
      <c r="D7" s="30"/>
      <c r="E7" s="30"/>
      <c r="F7" s="31"/>
      <c r="G7" s="32"/>
      <c r="H7" s="33"/>
      <c r="I7" s="27"/>
    </row>
    <row r="8" spans="2:9" ht="15.75" customHeight="1" thickBot="1">
      <c r="B8" s="34"/>
      <c r="C8" s="35" t="s">
        <v>163</v>
      </c>
      <c r="D8" s="36"/>
      <c r="E8" s="36"/>
      <c r="F8" s="37"/>
      <c r="G8" s="37"/>
      <c r="H8" s="38"/>
      <c r="I8" s="39"/>
    </row>
    <row r="9" spans="2:9" ht="15" customHeight="1">
      <c r="B9" s="40" t="s">
        <v>40</v>
      </c>
      <c r="C9" s="41" t="s">
        <v>30</v>
      </c>
      <c r="D9" s="42">
        <v>100</v>
      </c>
      <c r="E9" s="42"/>
      <c r="F9" s="252">
        <v>3</v>
      </c>
      <c r="G9" s="232">
        <f>H9/$H6*G6</f>
        <v>3.7499999999999999E-2</v>
      </c>
      <c r="H9" s="212">
        <f t="shared" ref="H9:H15" si="0">D9*F9</f>
        <v>300</v>
      </c>
      <c r="I9" s="44"/>
    </row>
    <row r="10" spans="2:9">
      <c r="B10" s="46" t="s">
        <v>41</v>
      </c>
      <c r="C10" s="47" t="s">
        <v>42</v>
      </c>
      <c r="D10" s="48">
        <v>100</v>
      </c>
      <c r="E10" s="48"/>
      <c r="F10" s="253">
        <v>1</v>
      </c>
      <c r="G10" s="364">
        <f>H10/H6*G6</f>
        <v>1.2499999999999999E-2</v>
      </c>
      <c r="H10" s="50">
        <f t="shared" si="0"/>
        <v>100</v>
      </c>
      <c r="I10" s="44"/>
    </row>
    <row r="11" spans="2:9" ht="15" customHeight="1">
      <c r="B11" s="46" t="s">
        <v>43</v>
      </c>
      <c r="C11" s="47" t="s">
        <v>44</v>
      </c>
      <c r="D11" s="48">
        <v>100</v>
      </c>
      <c r="E11" s="48"/>
      <c r="F11" s="253">
        <v>1</v>
      </c>
      <c r="G11" s="364">
        <f>H11/H6*G6</f>
        <v>1.2499999999999999E-2</v>
      </c>
      <c r="H11" s="50">
        <f t="shared" si="0"/>
        <v>100</v>
      </c>
      <c r="I11" s="44"/>
    </row>
    <row r="12" spans="2:9" ht="15" customHeight="1">
      <c r="B12" s="46" t="s">
        <v>45</v>
      </c>
      <c r="C12" s="47" t="s">
        <v>31</v>
      </c>
      <c r="D12" s="48">
        <v>100</v>
      </c>
      <c r="E12" s="48"/>
      <c r="F12" s="253">
        <v>1</v>
      </c>
      <c r="G12" s="364">
        <f>H12/H6*G6</f>
        <v>1.2499999999999999E-2</v>
      </c>
      <c r="H12" s="50">
        <f t="shared" si="0"/>
        <v>100</v>
      </c>
      <c r="I12" s="44"/>
    </row>
    <row r="13" spans="2:9" ht="15" customHeight="1">
      <c r="B13" s="46" t="s">
        <v>46</v>
      </c>
      <c r="C13" s="47" t="s">
        <v>25</v>
      </c>
      <c r="D13" s="48">
        <v>100</v>
      </c>
      <c r="E13" s="48"/>
      <c r="F13" s="253">
        <v>1</v>
      </c>
      <c r="G13" s="364">
        <f>H13/H6*G6</f>
        <v>1.2499999999999999E-2</v>
      </c>
      <c r="H13" s="50">
        <f t="shared" si="0"/>
        <v>100</v>
      </c>
      <c r="I13" s="44"/>
    </row>
    <row r="14" spans="2:9" ht="15" customHeight="1">
      <c r="B14" s="46" t="s">
        <v>47</v>
      </c>
      <c r="C14" s="47" t="s">
        <v>1</v>
      </c>
      <c r="D14" s="48">
        <v>100</v>
      </c>
      <c r="E14" s="48"/>
      <c r="F14" s="253">
        <v>3</v>
      </c>
      <c r="G14" s="364">
        <f>H14/H6*G6</f>
        <v>3.7499999999999999E-2</v>
      </c>
      <c r="H14" s="50">
        <f t="shared" si="0"/>
        <v>300</v>
      </c>
      <c r="I14" s="44"/>
    </row>
    <row r="15" spans="2:9" ht="15.75" customHeight="1" thickBot="1">
      <c r="B15" s="51" t="s">
        <v>48</v>
      </c>
      <c r="C15" s="52" t="s">
        <v>176</v>
      </c>
      <c r="D15" s="59">
        <v>100</v>
      </c>
      <c r="E15" s="59"/>
      <c r="F15" s="253">
        <v>1</v>
      </c>
      <c r="G15" s="365">
        <f>H15/H6*G6</f>
        <v>1.2499999999999999E-2</v>
      </c>
      <c r="H15" s="361">
        <f t="shared" si="0"/>
        <v>100</v>
      </c>
      <c r="I15" s="44"/>
    </row>
    <row r="16" spans="2:9" ht="15" thickBot="1">
      <c r="B16" s="34"/>
      <c r="C16" s="35" t="s">
        <v>49</v>
      </c>
      <c r="D16" s="55"/>
      <c r="E16" s="55"/>
      <c r="F16" s="56"/>
      <c r="G16" s="362"/>
      <c r="H16" s="363"/>
      <c r="I16" s="44"/>
    </row>
    <row r="17" spans="2:9" ht="15" customHeight="1" collapsed="1">
      <c r="B17" s="46" t="s">
        <v>50</v>
      </c>
      <c r="C17" s="360" t="s">
        <v>177</v>
      </c>
      <c r="D17" s="328">
        <v>100</v>
      </c>
      <c r="E17" s="154">
        <f>IF(SUM(E18:E20)&gt;100,100,SUM(E18:E20))</f>
        <v>0</v>
      </c>
      <c r="F17" s="254">
        <v>3</v>
      </c>
      <c r="G17" s="233">
        <f>H17/$H6*G6</f>
        <v>3.7499999999999999E-2</v>
      </c>
      <c r="H17" s="50">
        <f>D17*F17</f>
        <v>300</v>
      </c>
      <c r="I17" s="44"/>
    </row>
    <row r="18" spans="2:9" ht="15" hidden="1" customHeight="1" outlineLevel="1">
      <c r="B18" s="370"/>
      <c r="C18" s="340" t="s">
        <v>195</v>
      </c>
      <c r="D18" s="139">
        <v>60</v>
      </c>
      <c r="E18" s="308"/>
      <c r="F18" s="255"/>
      <c r="G18" s="62"/>
      <c r="H18" s="309"/>
      <c r="I18" s="44"/>
    </row>
    <row r="19" spans="2:9" ht="15" hidden="1" customHeight="1" outlineLevel="1">
      <c r="B19" s="371"/>
      <c r="C19" s="63" t="s">
        <v>196</v>
      </c>
      <c r="D19" s="262">
        <v>40</v>
      </c>
      <c r="E19" s="308"/>
      <c r="F19" s="255"/>
      <c r="G19" s="62"/>
      <c r="H19" s="309"/>
      <c r="I19" s="44"/>
    </row>
    <row r="20" spans="2:9" ht="15" hidden="1" customHeight="1" outlineLevel="1">
      <c r="B20" s="372"/>
      <c r="C20" s="137" t="s">
        <v>197</v>
      </c>
      <c r="D20" s="262">
        <v>20</v>
      </c>
      <c r="E20" s="337"/>
      <c r="F20" s="338"/>
      <c r="G20" s="62"/>
      <c r="H20" s="309"/>
      <c r="I20" s="44"/>
    </row>
    <row r="21" spans="2:9">
      <c r="B21" s="46" t="s">
        <v>51</v>
      </c>
      <c r="C21" s="292" t="s">
        <v>23</v>
      </c>
      <c r="D21" s="48">
        <v>100</v>
      </c>
      <c r="E21" s="48"/>
      <c r="F21" s="253">
        <v>2</v>
      </c>
      <c r="G21" s="236">
        <f>H21/$H$6*$G$6</f>
        <v>2.4999999999999998E-2</v>
      </c>
      <c r="H21" s="60">
        <f>D21*F21</f>
        <v>200</v>
      </c>
      <c r="I21" s="44"/>
    </row>
    <row r="22" spans="2:9" ht="15" thickBot="1">
      <c r="B22" s="46" t="s">
        <v>52</v>
      </c>
      <c r="C22" s="344" t="s">
        <v>2</v>
      </c>
      <c r="D22" s="59">
        <v>100</v>
      </c>
      <c r="E22" s="59"/>
      <c r="F22" s="254">
        <v>2</v>
      </c>
      <c r="G22" s="238">
        <f>H22/$H$6*$G$6</f>
        <v>2.4999999999999998E-2</v>
      </c>
      <c r="H22" s="361">
        <f>D22*F22</f>
        <v>200</v>
      </c>
      <c r="I22" s="68"/>
    </row>
    <row r="23" spans="2:9" ht="6" customHeight="1">
      <c r="B23" s="69"/>
      <c r="C23" s="70"/>
      <c r="D23" s="71"/>
      <c r="E23" s="71"/>
      <c r="F23" s="72"/>
      <c r="G23" s="73"/>
      <c r="H23" s="74"/>
      <c r="I23" s="75"/>
    </row>
    <row r="24" spans="2:9" ht="15.75">
      <c r="B24" s="76" t="s">
        <v>3</v>
      </c>
      <c r="C24" s="77"/>
      <c r="D24" s="78"/>
      <c r="E24" s="78"/>
      <c r="F24" s="79"/>
      <c r="G24" s="258">
        <v>0.22500000000000001</v>
      </c>
      <c r="H24" s="267">
        <f>SUM(H27:H30)</f>
        <v>600</v>
      </c>
      <c r="I24" s="80"/>
    </row>
    <row r="25" spans="2:9" ht="6" customHeight="1" thickBot="1">
      <c r="B25" s="81"/>
      <c r="C25" s="82"/>
      <c r="D25" s="83"/>
      <c r="E25" s="83"/>
      <c r="F25" s="84"/>
      <c r="G25" s="85"/>
      <c r="H25" s="86"/>
      <c r="I25" s="80"/>
    </row>
    <row r="26" spans="2:9" ht="15" thickBot="1">
      <c r="B26" s="87"/>
      <c r="C26" s="88" t="s">
        <v>4</v>
      </c>
      <c r="D26" s="89"/>
      <c r="E26" s="89"/>
      <c r="F26" s="90"/>
      <c r="G26" s="90"/>
      <c r="H26" s="91"/>
      <c r="I26" s="92"/>
    </row>
    <row r="27" spans="2:9" ht="15" thickBot="1">
      <c r="B27" s="46" t="s">
        <v>53</v>
      </c>
      <c r="C27" s="344" t="s">
        <v>54</v>
      </c>
      <c r="D27" s="306">
        <v>100</v>
      </c>
      <c r="E27" s="306"/>
      <c r="F27" s="253">
        <v>3</v>
      </c>
      <c r="G27" s="43">
        <f>H27/$H24*G24</f>
        <v>0.1125</v>
      </c>
      <c r="H27" s="50">
        <f>D27*F27</f>
        <v>300</v>
      </c>
      <c r="I27" s="93"/>
    </row>
    <row r="28" spans="2:9" ht="15" thickBot="1">
      <c r="B28" s="94"/>
      <c r="C28" s="95" t="s">
        <v>178</v>
      </c>
      <c r="D28" s="89"/>
      <c r="E28" s="89"/>
      <c r="F28" s="90"/>
      <c r="G28" s="96"/>
      <c r="H28" s="97"/>
      <c r="I28" s="93"/>
    </row>
    <row r="29" spans="2:9" ht="15.75" customHeight="1">
      <c r="B29" s="46" t="s">
        <v>55</v>
      </c>
      <c r="C29" s="344" t="s">
        <v>10</v>
      </c>
      <c r="D29" s="306">
        <v>100</v>
      </c>
      <c r="E29" s="306"/>
      <c r="F29" s="253">
        <v>1</v>
      </c>
      <c r="G29" s="244">
        <f>H29/$H$24*$G$24</f>
        <v>3.7499999999999999E-2</v>
      </c>
      <c r="H29" s="366">
        <f>D29*F29</f>
        <v>100</v>
      </c>
      <c r="I29" s="93"/>
    </row>
    <row r="30" spans="2:9" ht="15" collapsed="1" thickBot="1">
      <c r="B30" s="46" t="s">
        <v>179</v>
      </c>
      <c r="C30" s="153" t="s">
        <v>180</v>
      </c>
      <c r="D30" s="202">
        <v>100</v>
      </c>
      <c r="E30" s="154">
        <f>IF(SUM(E31:E36)&gt;100,100,SUM(E31:E36))</f>
        <v>0</v>
      </c>
      <c r="F30" s="254">
        <v>2</v>
      </c>
      <c r="G30" s="238">
        <f>H30/$H$24*$G$24</f>
        <v>7.4999999999999997E-2</v>
      </c>
      <c r="H30" s="368">
        <f>D30*F30</f>
        <v>200</v>
      </c>
      <c r="I30" s="265"/>
    </row>
    <row r="31" spans="2:9" hidden="1" outlineLevel="1">
      <c r="B31" s="335"/>
      <c r="C31" s="63" t="s">
        <v>78</v>
      </c>
      <c r="D31" s="262">
        <v>15</v>
      </c>
      <c r="E31" s="308"/>
      <c r="F31" s="255"/>
      <c r="G31" s="62"/>
      <c r="H31" s="507"/>
      <c r="I31" s="265"/>
    </row>
    <row r="32" spans="2:9" hidden="1" outlineLevel="1">
      <c r="B32" s="335"/>
      <c r="C32" s="63" t="s">
        <v>79</v>
      </c>
      <c r="D32" s="262">
        <v>15</v>
      </c>
      <c r="E32" s="308"/>
      <c r="F32" s="255"/>
      <c r="G32" s="62"/>
      <c r="H32" s="508"/>
      <c r="I32" s="265"/>
    </row>
    <row r="33" spans="1:9" hidden="1" outlineLevel="1">
      <c r="B33" s="335"/>
      <c r="C33" s="63" t="s">
        <v>80</v>
      </c>
      <c r="D33" s="64">
        <v>15</v>
      </c>
      <c r="E33" s="308"/>
      <c r="F33" s="255"/>
      <c r="G33" s="62"/>
      <c r="H33" s="508"/>
      <c r="I33" s="265"/>
    </row>
    <row r="34" spans="1:9" hidden="1" outlineLevel="1">
      <c r="B34" s="335"/>
      <c r="C34" s="63" t="s">
        <v>81</v>
      </c>
      <c r="D34" s="262">
        <v>25</v>
      </c>
      <c r="E34" s="308"/>
      <c r="F34" s="255"/>
      <c r="G34" s="62"/>
      <c r="H34" s="508"/>
      <c r="I34" s="265"/>
    </row>
    <row r="35" spans="1:9" hidden="1" outlineLevel="1">
      <c r="B35" s="335"/>
      <c r="C35" s="340" t="s">
        <v>82</v>
      </c>
      <c r="D35" s="64">
        <v>20</v>
      </c>
      <c r="E35" s="308"/>
      <c r="F35" s="255"/>
      <c r="G35" s="62"/>
      <c r="H35" s="508"/>
      <c r="I35" s="265"/>
    </row>
    <row r="36" spans="1:9" ht="15" hidden="1" outlineLevel="1" thickBot="1">
      <c r="B36" s="335"/>
      <c r="C36" s="63" t="s">
        <v>237</v>
      </c>
      <c r="D36" s="262">
        <v>10</v>
      </c>
      <c r="E36" s="308"/>
      <c r="F36" s="339"/>
      <c r="G36" s="54"/>
      <c r="H36" s="509"/>
      <c r="I36" s="265"/>
    </row>
    <row r="37" spans="1:9" ht="6" customHeight="1">
      <c r="B37" s="98"/>
      <c r="C37" s="99"/>
      <c r="D37" s="100"/>
      <c r="E37" s="100"/>
      <c r="F37" s="101"/>
      <c r="G37" s="108"/>
      <c r="H37" s="102"/>
      <c r="I37" s="103"/>
    </row>
    <row r="38" spans="1:9" ht="15.75">
      <c r="B38" s="104" t="s">
        <v>22</v>
      </c>
      <c r="C38" s="105"/>
      <c r="D38" s="106"/>
      <c r="E38" s="106"/>
      <c r="F38" s="107"/>
      <c r="G38" s="259">
        <v>0.22500000000000001</v>
      </c>
      <c r="H38" s="109">
        <f>SUM(H41:H142)</f>
        <v>2300</v>
      </c>
      <c r="I38" s="110"/>
    </row>
    <row r="39" spans="1:9" ht="6" customHeight="1" thickBot="1">
      <c r="B39" s="111"/>
      <c r="C39" s="112"/>
      <c r="D39" s="113"/>
      <c r="E39" s="113"/>
      <c r="F39" s="114"/>
      <c r="G39" s="115"/>
      <c r="H39" s="116"/>
      <c r="I39" s="110"/>
    </row>
    <row r="40" spans="1:9" ht="15" thickBot="1">
      <c r="B40" s="117"/>
      <c r="C40" s="118" t="s">
        <v>5</v>
      </c>
      <c r="D40" s="119"/>
      <c r="E40" s="119"/>
      <c r="F40" s="120"/>
      <c r="G40" s="120"/>
      <c r="H40" s="121"/>
      <c r="I40" s="122"/>
    </row>
    <row r="41" spans="1:9" ht="15" customHeight="1" collapsed="1">
      <c r="A41" s="123"/>
      <c r="B41" s="46" t="s">
        <v>56</v>
      </c>
      <c r="C41" s="357" t="s">
        <v>189</v>
      </c>
      <c r="D41" s="328">
        <v>100</v>
      </c>
      <c r="E41" s="154">
        <f>IF(SUM(E43:E51)&gt;100,100,SUM(E43:E51))</f>
        <v>0</v>
      </c>
      <c r="F41" s="255">
        <v>3</v>
      </c>
      <c r="G41" s="233">
        <f>H41/$H$38*$G$38</f>
        <v>2.9347826086956522E-2</v>
      </c>
      <c r="H41" s="129">
        <f>D41*F41</f>
        <v>300</v>
      </c>
      <c r="I41" s="125"/>
    </row>
    <row r="42" spans="1:9" ht="15" hidden="1" customHeight="1" outlineLevel="1">
      <c r="A42" s="123"/>
      <c r="B42" s="391"/>
      <c r="C42" s="712" t="s">
        <v>276</v>
      </c>
      <c r="D42" s="713"/>
      <c r="E42" s="154"/>
      <c r="F42" s="255"/>
      <c r="G42" s="62"/>
      <c r="H42" s="124"/>
      <c r="I42" s="125"/>
    </row>
    <row r="43" spans="1:9" ht="15" hidden="1" customHeight="1" outlineLevel="1">
      <c r="A43" s="123"/>
      <c r="B43" s="335"/>
      <c r="C43" s="63" t="s">
        <v>277</v>
      </c>
      <c r="D43" s="262">
        <v>10</v>
      </c>
      <c r="E43" s="266"/>
      <c r="F43" s="61"/>
      <c r="G43" s="126"/>
      <c r="H43" s="124"/>
      <c r="I43" s="125"/>
    </row>
    <row r="44" spans="1:9" ht="15" hidden="1" customHeight="1" outlineLevel="1">
      <c r="A44" s="123"/>
      <c r="B44" s="391"/>
      <c r="C44" s="63" t="s">
        <v>278</v>
      </c>
      <c r="D44" s="262">
        <v>10</v>
      </c>
      <c r="E44" s="266"/>
      <c r="F44" s="61"/>
      <c r="G44" s="126"/>
      <c r="H44" s="124"/>
      <c r="I44" s="125"/>
    </row>
    <row r="45" spans="1:9" ht="15" hidden="1" customHeight="1" outlineLevel="1">
      <c r="A45" s="123"/>
      <c r="B45" s="391"/>
      <c r="C45" s="63" t="s">
        <v>279</v>
      </c>
      <c r="D45" s="262">
        <v>10</v>
      </c>
      <c r="E45" s="266"/>
      <c r="F45" s="61"/>
      <c r="G45" s="126"/>
      <c r="H45" s="124"/>
      <c r="I45" s="125"/>
    </row>
    <row r="46" spans="1:9" ht="15" hidden="1" customHeight="1" outlineLevel="1">
      <c r="A46" s="123"/>
      <c r="B46" s="391"/>
      <c r="C46" s="63" t="s">
        <v>280</v>
      </c>
      <c r="D46" s="262">
        <v>10</v>
      </c>
      <c r="E46" s="266"/>
      <c r="F46" s="61"/>
      <c r="G46" s="126"/>
      <c r="H46" s="124"/>
      <c r="I46" s="125"/>
    </row>
    <row r="47" spans="1:9" ht="15" hidden="1" customHeight="1" outlineLevel="1">
      <c r="A47" s="123"/>
      <c r="B47" s="391"/>
      <c r="C47" s="712" t="s">
        <v>281</v>
      </c>
      <c r="D47" s="262"/>
      <c r="E47" s="266"/>
      <c r="F47" s="61"/>
      <c r="G47" s="126"/>
      <c r="H47" s="124"/>
      <c r="I47" s="125"/>
    </row>
    <row r="48" spans="1:9" ht="15" hidden="1" customHeight="1" outlineLevel="1">
      <c r="A48" s="123"/>
      <c r="B48" s="391"/>
      <c r="C48" s="63" t="s">
        <v>277</v>
      </c>
      <c r="D48" s="262">
        <v>30</v>
      </c>
      <c r="E48" s="266"/>
      <c r="F48" s="61"/>
      <c r="G48" s="126"/>
      <c r="H48" s="124"/>
      <c r="I48" s="125"/>
    </row>
    <row r="49" spans="1:9" ht="15" hidden="1" customHeight="1" outlineLevel="1">
      <c r="A49" s="123"/>
      <c r="B49" s="391"/>
      <c r="C49" s="63" t="s">
        <v>278</v>
      </c>
      <c r="D49" s="262">
        <v>10</v>
      </c>
      <c r="E49" s="266"/>
      <c r="F49" s="61"/>
      <c r="G49" s="126"/>
      <c r="H49" s="124"/>
      <c r="I49" s="125"/>
    </row>
    <row r="50" spans="1:9" ht="15" hidden="1" customHeight="1" outlineLevel="1">
      <c r="A50" s="123"/>
      <c r="B50" s="391"/>
      <c r="C50" s="63" t="s">
        <v>279</v>
      </c>
      <c r="D50" s="262">
        <v>10</v>
      </c>
      <c r="E50" s="266"/>
      <c r="F50" s="61"/>
      <c r="G50" s="126"/>
      <c r="H50" s="124"/>
      <c r="I50" s="125"/>
    </row>
    <row r="51" spans="1:9" ht="15" hidden="1" customHeight="1" outlineLevel="1">
      <c r="A51" s="123"/>
      <c r="B51" s="391"/>
      <c r="C51" s="63" t="s">
        <v>280</v>
      </c>
      <c r="D51" s="262">
        <v>10</v>
      </c>
      <c r="E51" s="266"/>
      <c r="F51" s="61"/>
      <c r="G51" s="126"/>
      <c r="H51" s="124"/>
      <c r="I51" s="125"/>
    </row>
    <row r="52" spans="1:9">
      <c r="A52" s="123"/>
      <c r="B52" s="46" t="s">
        <v>57</v>
      </c>
      <c r="C52" s="58" t="s">
        <v>181</v>
      </c>
      <c r="D52" s="202">
        <v>100</v>
      </c>
      <c r="E52" s="59">
        <f>IF(SUM(E53:E54)&gt;100,100,SUM(E53:E54))</f>
        <v>0</v>
      </c>
      <c r="F52" s="254">
        <v>3</v>
      </c>
      <c r="G52" s="236">
        <f>H52/$H$38*$G$38</f>
        <v>2.9347826086956522E-2</v>
      </c>
      <c r="H52" s="124">
        <f>D52*F52</f>
        <v>300</v>
      </c>
      <c r="I52" s="125"/>
    </row>
    <row r="53" spans="1:9" ht="15" customHeight="1" outlineLevel="1">
      <c r="A53" s="123"/>
      <c r="B53" s="130"/>
      <c r="C53" s="63" t="s">
        <v>58</v>
      </c>
      <c r="D53" s="262">
        <v>50</v>
      </c>
      <c r="E53" s="266"/>
      <c r="F53" s="131"/>
      <c r="G53" s="234"/>
      <c r="H53" s="132"/>
      <c r="I53" s="125"/>
    </row>
    <row r="54" spans="1:9" ht="15" customHeight="1" outlineLevel="1">
      <c r="A54" s="123"/>
      <c r="B54" s="133"/>
      <c r="C54" s="66" t="s">
        <v>326</v>
      </c>
      <c r="D54" s="263">
        <v>50</v>
      </c>
      <c r="E54" s="307"/>
      <c r="F54" s="134"/>
      <c r="G54" s="246"/>
      <c r="H54" s="135"/>
      <c r="I54" s="125"/>
    </row>
    <row r="55" spans="1:9" ht="15" customHeight="1">
      <c r="A55" s="123"/>
      <c r="B55" s="46" t="s">
        <v>59</v>
      </c>
      <c r="C55" s="58" t="s">
        <v>6</v>
      </c>
      <c r="D55" s="202">
        <v>100</v>
      </c>
      <c r="E55" s="341">
        <f>IF(IF(ISNUMBER(ROUND(E57/(E57+E59+E61+#REF!)*E56+E59/(E57+E59+E61+#REF!)*E58+E61/(E57+E59+E61+#REF!)*E60+#REF!/(E57+E59+E61+#REF!)*#REF!,1)),ROUND(E57/(E57+E59+E61+#REF!)*E56+E59/(E57+E59+E61+#REF!)*E58+E61/(E57+E59+E61+#REF!)*E60+#REF!/(E57+E59+E61+#REF!)*#REF!,1),0)&gt;100,100,IF(ISNUMBER(ROUND(E57/(E57+E59+E61+#REF!)*E56+E59/(E57+E59+E61+#REF!)*E58+E61/(E57+E59+E61+#REF!)*E60+#REF!/(E57+E59+E61+#REF!)*#REF!,1)),ROUND(E57/(E57+E59+E61+#REF!)*E56+E59/(E57+E59+E61+#REF!)*E58+E61/(E57+E59+E61+#REF!)*E60+#REF!/(E57+E59+E61+#REF!)*#REF!,1),0))</f>
        <v>0</v>
      </c>
      <c r="F55" s="254">
        <v>1</v>
      </c>
      <c r="G55" s="236">
        <f>H55/$H$38*$G$38</f>
        <v>9.7826086956521747E-3</v>
      </c>
      <c r="H55" s="124">
        <f>D55*F55</f>
        <v>100</v>
      </c>
      <c r="I55" s="125"/>
    </row>
    <row r="56" spans="1:9" ht="15" customHeight="1" outlineLevel="1">
      <c r="A56" s="123"/>
      <c r="B56" s="130"/>
      <c r="C56" s="137" t="s">
        <v>239</v>
      </c>
      <c r="D56" s="263">
        <v>100</v>
      </c>
      <c r="E56" s="266"/>
      <c r="F56" s="131"/>
      <c r="G56" s="126"/>
      <c r="H56" s="132"/>
      <c r="I56" s="125"/>
    </row>
    <row r="57" spans="1:9" ht="15" customHeight="1" outlineLevel="1">
      <c r="A57" s="123"/>
      <c r="B57" s="130"/>
      <c r="C57" s="138" t="s">
        <v>240</v>
      </c>
      <c r="D57" s="139"/>
      <c r="E57" s="308"/>
      <c r="F57" s="131"/>
      <c r="G57" s="126"/>
      <c r="H57" s="132"/>
      <c r="I57" s="125"/>
    </row>
    <row r="58" spans="1:9" ht="15" customHeight="1" outlineLevel="1">
      <c r="A58" s="123"/>
      <c r="B58" s="130"/>
      <c r="C58" s="137" t="s">
        <v>241</v>
      </c>
      <c r="D58" s="263">
        <v>100</v>
      </c>
      <c r="E58" s="266"/>
      <c r="F58" s="131"/>
      <c r="G58" s="126"/>
      <c r="H58" s="132"/>
      <c r="I58" s="125"/>
    </row>
    <row r="59" spans="1:9" outlineLevel="1">
      <c r="A59" s="123"/>
      <c r="B59" s="130"/>
      <c r="C59" s="138" t="s">
        <v>242</v>
      </c>
      <c r="D59" s="139"/>
      <c r="E59" s="308"/>
      <c r="F59" s="131"/>
      <c r="G59" s="126"/>
      <c r="H59" s="132"/>
      <c r="I59" s="125"/>
    </row>
    <row r="60" spans="1:9" ht="24" outlineLevel="1">
      <c r="A60" s="123"/>
      <c r="B60" s="130"/>
      <c r="C60" s="137" t="s">
        <v>243</v>
      </c>
      <c r="D60" s="263">
        <v>100</v>
      </c>
      <c r="E60" s="266"/>
      <c r="F60" s="131"/>
      <c r="G60" s="126"/>
      <c r="H60" s="132"/>
      <c r="I60" s="125"/>
    </row>
    <row r="61" spans="1:9" outlineLevel="1">
      <c r="A61" s="123"/>
      <c r="B61" s="130"/>
      <c r="C61" s="138" t="s">
        <v>244</v>
      </c>
      <c r="D61" s="139"/>
      <c r="E61" s="308"/>
      <c r="F61" s="131"/>
      <c r="G61" s="126"/>
      <c r="H61" s="132"/>
      <c r="I61" s="125"/>
    </row>
    <row r="62" spans="1:9" ht="15" customHeight="1" outlineLevel="1">
      <c r="A62" s="123"/>
      <c r="B62" s="133"/>
      <c r="C62" s="393" t="s">
        <v>209</v>
      </c>
      <c r="D62" s="262"/>
      <c r="E62" s="140"/>
      <c r="F62" s="134"/>
      <c r="G62" s="127"/>
      <c r="H62" s="133"/>
      <c r="I62" s="125"/>
    </row>
    <row r="63" spans="1:9" ht="15" customHeight="1">
      <c r="A63" s="123"/>
      <c r="B63" s="46" t="s">
        <v>60</v>
      </c>
      <c r="C63" s="58" t="s">
        <v>7</v>
      </c>
      <c r="D63" s="202">
        <v>100</v>
      </c>
      <c r="E63" s="59">
        <f>IF(SUM(E64:E70)&gt;100,100,SUM(E64:E70))</f>
        <v>0</v>
      </c>
      <c r="F63" s="254">
        <v>3</v>
      </c>
      <c r="G63" s="236">
        <f>H63/$H$38*$G$38</f>
        <v>2.9347826086956522E-2</v>
      </c>
      <c r="H63" s="124">
        <f>D63*F63</f>
        <v>300</v>
      </c>
      <c r="I63" s="125"/>
    </row>
    <row r="64" spans="1:9" ht="15" customHeight="1" outlineLevel="1">
      <c r="A64" s="123"/>
      <c r="B64" s="335"/>
      <c r="C64" s="63" t="s">
        <v>61</v>
      </c>
      <c r="D64" s="262">
        <v>15</v>
      </c>
      <c r="E64" s="266"/>
      <c r="F64" s="131"/>
      <c r="G64" s="136"/>
      <c r="H64" s="132"/>
      <c r="I64" s="125"/>
    </row>
    <row r="65" spans="1:9" ht="15" customHeight="1" outlineLevel="1">
      <c r="A65" s="123"/>
      <c r="B65" s="335"/>
      <c r="C65" s="63" t="s">
        <v>62</v>
      </c>
      <c r="D65" s="262">
        <v>15</v>
      </c>
      <c r="E65" s="266"/>
      <c r="F65" s="131"/>
      <c r="G65" s="136"/>
      <c r="H65" s="132"/>
      <c r="I65" s="125"/>
    </row>
    <row r="66" spans="1:9" ht="15" customHeight="1" outlineLevel="1">
      <c r="A66" s="123"/>
      <c r="B66" s="335"/>
      <c r="C66" s="63" t="s">
        <v>325</v>
      </c>
      <c r="D66" s="262">
        <v>15</v>
      </c>
      <c r="E66" s="266"/>
      <c r="F66" s="131"/>
      <c r="G66" s="136"/>
      <c r="H66" s="132"/>
      <c r="I66" s="125"/>
    </row>
    <row r="67" spans="1:9" ht="15" customHeight="1" outlineLevel="1">
      <c r="A67" s="123"/>
      <c r="B67" s="335"/>
      <c r="C67" s="63" t="s">
        <v>63</v>
      </c>
      <c r="D67" s="262">
        <v>15</v>
      </c>
      <c r="E67" s="266"/>
      <c r="F67" s="131"/>
      <c r="G67" s="136"/>
      <c r="H67" s="132"/>
      <c r="I67" s="125"/>
    </row>
    <row r="68" spans="1:9" ht="15" customHeight="1" outlineLevel="1">
      <c r="A68" s="123"/>
      <c r="B68" s="335"/>
      <c r="C68" s="63" t="s">
        <v>64</v>
      </c>
      <c r="D68" s="262">
        <v>10</v>
      </c>
      <c r="E68" s="266"/>
      <c r="F68" s="131"/>
      <c r="G68" s="136"/>
      <c r="H68" s="132"/>
      <c r="I68" s="125"/>
    </row>
    <row r="69" spans="1:9" ht="15" customHeight="1" outlineLevel="1">
      <c r="A69" s="123"/>
      <c r="B69" s="335"/>
      <c r="C69" s="63" t="s">
        <v>65</v>
      </c>
      <c r="D69" s="262">
        <v>15</v>
      </c>
      <c r="E69" s="266"/>
      <c r="F69" s="131"/>
      <c r="G69" s="136"/>
      <c r="H69" s="132"/>
      <c r="I69" s="125"/>
    </row>
    <row r="70" spans="1:9" ht="15" customHeight="1" outlineLevel="1">
      <c r="A70" s="123"/>
      <c r="B70" s="65"/>
      <c r="C70" s="66" t="s">
        <v>66</v>
      </c>
      <c r="D70" s="262">
        <v>15</v>
      </c>
      <c r="E70" s="307"/>
      <c r="F70" s="134"/>
      <c r="G70" s="246"/>
      <c r="H70" s="135"/>
      <c r="I70" s="125"/>
    </row>
    <row r="71" spans="1:9" ht="15" customHeight="1">
      <c r="A71" s="123"/>
      <c r="B71" s="46" t="s">
        <v>67</v>
      </c>
      <c r="C71" s="58" t="s">
        <v>199</v>
      </c>
      <c r="D71" s="202">
        <v>100</v>
      </c>
      <c r="E71" s="59">
        <f>IF(SUM(E72:E79)&gt;100,100,SUM(E72:E79))</f>
        <v>0</v>
      </c>
      <c r="F71" s="254">
        <v>2</v>
      </c>
      <c r="G71" s="236">
        <f>H71/$H$38*$G$38</f>
        <v>1.9565217391304349E-2</v>
      </c>
      <c r="H71" s="124">
        <f>D71*F71</f>
        <v>200</v>
      </c>
      <c r="I71" s="125"/>
    </row>
    <row r="72" spans="1:9" ht="15" customHeight="1" outlineLevel="1">
      <c r="A72" s="123"/>
      <c r="B72" s="335"/>
      <c r="C72" s="63" t="s">
        <v>68</v>
      </c>
      <c r="D72" s="262">
        <v>10</v>
      </c>
      <c r="E72" s="266"/>
      <c r="F72" s="131"/>
      <c r="G72" s="136"/>
      <c r="H72" s="132"/>
      <c r="I72" s="125"/>
    </row>
    <row r="73" spans="1:9" ht="15" customHeight="1" outlineLevel="1">
      <c r="A73" s="123"/>
      <c r="B73" s="335"/>
      <c r="C73" s="63" t="s">
        <v>69</v>
      </c>
      <c r="D73" s="262">
        <v>10</v>
      </c>
      <c r="E73" s="266"/>
      <c r="F73" s="131"/>
      <c r="G73" s="136"/>
      <c r="H73" s="132"/>
      <c r="I73" s="125"/>
    </row>
    <row r="74" spans="1:9" ht="15" customHeight="1" outlineLevel="1">
      <c r="A74" s="123"/>
      <c r="B74" s="335"/>
      <c r="C74" s="63" t="s">
        <v>70</v>
      </c>
      <c r="D74" s="262">
        <v>10</v>
      </c>
      <c r="E74" s="266"/>
      <c r="F74" s="131"/>
      <c r="G74" s="136"/>
      <c r="H74" s="132"/>
      <c r="I74" s="125"/>
    </row>
    <row r="75" spans="1:9" ht="15" customHeight="1" outlineLevel="1">
      <c r="A75" s="123"/>
      <c r="B75" s="335"/>
      <c r="C75" s="63" t="s">
        <v>71</v>
      </c>
      <c r="D75" s="262">
        <v>10</v>
      </c>
      <c r="E75" s="266"/>
      <c r="F75" s="131"/>
      <c r="G75" s="136"/>
      <c r="H75" s="132"/>
      <c r="I75" s="125"/>
    </row>
    <row r="76" spans="1:9" ht="15" customHeight="1" outlineLevel="1">
      <c r="A76" s="123"/>
      <c r="B76" s="335"/>
      <c r="C76" s="63" t="s">
        <v>72</v>
      </c>
      <c r="D76" s="262">
        <v>15</v>
      </c>
      <c r="E76" s="266"/>
      <c r="F76" s="131"/>
      <c r="G76" s="136"/>
      <c r="H76" s="132"/>
      <c r="I76" s="125"/>
    </row>
    <row r="77" spans="1:9" ht="15" customHeight="1" outlineLevel="1">
      <c r="A77" s="123"/>
      <c r="B77" s="335"/>
      <c r="C77" s="63" t="s">
        <v>73</v>
      </c>
      <c r="D77" s="262">
        <v>15</v>
      </c>
      <c r="E77" s="266"/>
      <c r="F77" s="131"/>
      <c r="G77" s="136"/>
      <c r="H77" s="132"/>
      <c r="I77" s="125"/>
    </row>
    <row r="78" spans="1:9" ht="15" customHeight="1" outlineLevel="1">
      <c r="A78" s="123"/>
      <c r="B78" s="335"/>
      <c r="C78" s="63" t="s">
        <v>164</v>
      </c>
      <c r="D78" s="262">
        <v>15</v>
      </c>
      <c r="E78" s="266"/>
      <c r="F78" s="131"/>
      <c r="G78" s="136"/>
      <c r="H78" s="132"/>
      <c r="I78" s="125"/>
    </row>
    <row r="79" spans="1:9" ht="15" customHeight="1" outlineLevel="1">
      <c r="A79" s="123"/>
      <c r="B79" s="65"/>
      <c r="C79" s="66" t="s">
        <v>74</v>
      </c>
      <c r="D79" s="262">
        <v>15</v>
      </c>
      <c r="E79" s="307"/>
      <c r="F79" s="134"/>
      <c r="G79" s="246"/>
      <c r="H79" s="135"/>
      <c r="I79" s="125"/>
    </row>
    <row r="80" spans="1:9" ht="15" customHeight="1" collapsed="1">
      <c r="A80" s="123"/>
      <c r="B80" s="46" t="s">
        <v>75</v>
      </c>
      <c r="C80" s="58" t="s">
        <v>321</v>
      </c>
      <c r="D80" s="202">
        <v>100</v>
      </c>
      <c r="E80" s="59">
        <f>IF(SUM(E81:E93)&gt;100,100,SUM(E81:E93))</f>
        <v>0</v>
      </c>
      <c r="F80" s="254">
        <v>1</v>
      </c>
      <c r="G80" s="236">
        <f>H80/$H$38*$G$38</f>
        <v>9.7826086956521747E-3</v>
      </c>
      <c r="H80" s="124">
        <f>D80*F80</f>
        <v>100</v>
      </c>
      <c r="I80" s="125"/>
    </row>
    <row r="81" spans="1:9" ht="15" hidden="1" customHeight="1" outlineLevel="1">
      <c r="A81" s="123"/>
      <c r="B81" s="130"/>
      <c r="C81" s="63" t="s">
        <v>264</v>
      </c>
      <c r="D81" s="262">
        <v>10</v>
      </c>
      <c r="E81" s="266"/>
      <c r="F81" s="255"/>
      <c r="G81" s="126"/>
      <c r="H81" s="132"/>
      <c r="I81" s="125"/>
    </row>
    <row r="82" spans="1:9" ht="15" hidden="1" customHeight="1" outlineLevel="1">
      <c r="A82" s="123"/>
      <c r="B82" s="367"/>
      <c r="C82" s="63" t="s">
        <v>263</v>
      </c>
      <c r="D82" s="262">
        <v>10</v>
      </c>
      <c r="E82" s="266"/>
      <c r="F82" s="131"/>
      <c r="G82" s="243"/>
      <c r="H82" s="132"/>
      <c r="I82" s="125"/>
    </row>
    <row r="83" spans="1:9" ht="15" hidden="1" customHeight="1" outlineLevel="1">
      <c r="A83" s="123"/>
      <c r="B83" s="130"/>
      <c r="C83" s="63" t="s">
        <v>210</v>
      </c>
      <c r="D83" s="262">
        <v>40</v>
      </c>
      <c r="E83" s="266"/>
      <c r="F83" s="131"/>
      <c r="G83" s="243"/>
      <c r="H83" s="132"/>
      <c r="I83" s="125"/>
    </row>
    <row r="84" spans="1:9" ht="15" hidden="1" customHeight="1" outlineLevel="1">
      <c r="A84" s="123"/>
      <c r="B84" s="130"/>
      <c r="C84" s="63" t="s">
        <v>262</v>
      </c>
      <c r="D84" s="262">
        <v>10</v>
      </c>
      <c r="E84" s="266"/>
      <c r="F84" s="131"/>
      <c r="G84" s="243"/>
      <c r="H84" s="132"/>
      <c r="I84" s="125"/>
    </row>
    <row r="85" spans="1:9" ht="15" hidden="1" customHeight="1" outlineLevel="1">
      <c r="A85" s="123"/>
      <c r="B85" s="130"/>
      <c r="C85" s="63" t="s">
        <v>261</v>
      </c>
      <c r="D85" s="262">
        <v>10</v>
      </c>
      <c r="E85" s="266"/>
      <c r="F85" s="131"/>
      <c r="G85" s="243"/>
      <c r="H85" s="132"/>
      <c r="I85" s="125"/>
    </row>
    <row r="86" spans="1:9" ht="15" hidden="1" customHeight="1" outlineLevel="1">
      <c r="A86" s="123"/>
      <c r="B86" s="130"/>
      <c r="C86" s="63" t="s">
        <v>260</v>
      </c>
      <c r="D86" s="262">
        <v>10</v>
      </c>
      <c r="E86" s="266"/>
      <c r="F86" s="131"/>
      <c r="G86" s="243"/>
      <c r="H86" s="132"/>
      <c r="I86" s="125"/>
    </row>
    <row r="87" spans="1:9" ht="15" hidden="1" customHeight="1" outlineLevel="1">
      <c r="A87" s="123"/>
      <c r="B87" s="130"/>
      <c r="C87" s="712" t="s">
        <v>274</v>
      </c>
      <c r="D87" s="262"/>
      <c r="E87" s="266"/>
      <c r="F87" s="131"/>
      <c r="G87" s="243"/>
      <c r="H87" s="132"/>
      <c r="I87" s="125"/>
    </row>
    <row r="88" spans="1:9" ht="15" hidden="1" customHeight="1" outlineLevel="1">
      <c r="A88" s="123"/>
      <c r="B88" s="130"/>
      <c r="C88" s="63" t="s">
        <v>211</v>
      </c>
      <c r="D88" s="262">
        <v>2</v>
      </c>
      <c r="E88" s="266"/>
      <c r="F88" s="131"/>
      <c r="G88" s="243"/>
      <c r="H88" s="132"/>
      <c r="I88" s="125"/>
    </row>
    <row r="89" spans="1:9" ht="15" hidden="1" customHeight="1" outlineLevel="1">
      <c r="A89" s="123"/>
      <c r="B89" s="130"/>
      <c r="C89" s="63" t="s">
        <v>212</v>
      </c>
      <c r="D89" s="262">
        <v>2</v>
      </c>
      <c r="E89" s="266"/>
      <c r="F89" s="131"/>
      <c r="G89" s="243"/>
      <c r="H89" s="132"/>
      <c r="I89" s="125"/>
    </row>
    <row r="90" spans="1:9" ht="15" hidden="1" customHeight="1" outlineLevel="1">
      <c r="A90" s="123"/>
      <c r="B90" s="130"/>
      <c r="C90" s="63" t="s">
        <v>213</v>
      </c>
      <c r="D90" s="262">
        <v>2</v>
      </c>
      <c r="E90" s="266"/>
      <c r="F90" s="131"/>
      <c r="G90" s="243"/>
      <c r="H90" s="132"/>
      <c r="I90" s="125"/>
    </row>
    <row r="91" spans="1:9" ht="15" hidden="1" customHeight="1" outlineLevel="1">
      <c r="A91" s="123"/>
      <c r="B91" s="130"/>
      <c r="C91" s="63" t="s">
        <v>69</v>
      </c>
      <c r="D91" s="262">
        <v>2</v>
      </c>
      <c r="E91" s="266"/>
      <c r="F91" s="131"/>
      <c r="G91" s="243"/>
      <c r="H91" s="132"/>
      <c r="I91" s="125"/>
    </row>
    <row r="92" spans="1:9" ht="15" hidden="1" customHeight="1" outlineLevel="1">
      <c r="A92" s="123"/>
      <c r="B92" s="130"/>
      <c r="C92" s="63" t="s">
        <v>214</v>
      </c>
      <c r="D92" s="262">
        <v>1</v>
      </c>
      <c r="E92" s="266"/>
      <c r="F92" s="131"/>
      <c r="G92" s="243"/>
      <c r="H92" s="132"/>
      <c r="I92" s="125"/>
    </row>
    <row r="93" spans="1:9" ht="15" hidden="1" customHeight="1" outlineLevel="1">
      <c r="A93" s="123"/>
      <c r="B93" s="130"/>
      <c r="C93" s="342" t="s">
        <v>265</v>
      </c>
      <c r="D93" s="262">
        <v>1</v>
      </c>
      <c r="E93" s="266"/>
      <c r="F93" s="131"/>
      <c r="G93" s="243"/>
      <c r="H93" s="132"/>
      <c r="I93" s="125"/>
    </row>
    <row r="94" spans="1:9" ht="15" collapsed="1" thickBot="1">
      <c r="A94" s="123"/>
      <c r="B94" s="46" t="s">
        <v>76</v>
      </c>
      <c r="C94" s="58" t="s">
        <v>182</v>
      </c>
      <c r="D94" s="202">
        <v>100</v>
      </c>
      <c r="E94" s="59">
        <f>IF(SUM(E95:E100)&gt;100,100,SUM(E95:E100))</f>
        <v>0</v>
      </c>
      <c r="F94" s="254">
        <v>1</v>
      </c>
      <c r="G94" s="236">
        <f>H94/$H$38*$G$38</f>
        <v>9.7826086956521747E-3</v>
      </c>
      <c r="H94" s="124">
        <f>D94*F94</f>
        <v>100</v>
      </c>
      <c r="I94" s="125"/>
    </row>
    <row r="95" spans="1:9" ht="15.75" hidden="1" customHeight="1" outlineLevel="1">
      <c r="A95" s="123"/>
      <c r="B95" s="130"/>
      <c r="C95" s="63" t="s">
        <v>215</v>
      </c>
      <c r="D95" s="262">
        <v>40</v>
      </c>
      <c r="E95" s="266"/>
      <c r="F95" s="131"/>
      <c r="G95" s="136"/>
      <c r="H95" s="132"/>
      <c r="I95" s="125"/>
    </row>
    <row r="96" spans="1:9" ht="15.75" hidden="1" customHeight="1" outlineLevel="1">
      <c r="A96" s="123"/>
      <c r="B96" s="130"/>
      <c r="C96" s="137" t="s">
        <v>216</v>
      </c>
      <c r="D96" s="263">
        <v>10</v>
      </c>
      <c r="E96" s="266"/>
      <c r="F96" s="131"/>
      <c r="G96" s="136"/>
      <c r="H96" s="132"/>
      <c r="I96" s="125"/>
    </row>
    <row r="97" spans="1:9" ht="15.75" hidden="1" customHeight="1" outlineLevel="1">
      <c r="A97" s="123"/>
      <c r="B97" s="130"/>
      <c r="C97" s="137" t="s">
        <v>217</v>
      </c>
      <c r="D97" s="263">
        <v>20</v>
      </c>
      <c r="E97" s="266"/>
      <c r="F97" s="131"/>
      <c r="G97" s="136"/>
      <c r="H97" s="132"/>
      <c r="I97" s="125"/>
    </row>
    <row r="98" spans="1:9" ht="15.75" hidden="1" customHeight="1" outlineLevel="1">
      <c r="A98" s="123"/>
      <c r="B98" s="130"/>
      <c r="C98" s="137" t="s">
        <v>218</v>
      </c>
      <c r="D98" s="263">
        <v>10</v>
      </c>
      <c r="E98" s="266"/>
      <c r="F98" s="131"/>
      <c r="G98" s="136"/>
      <c r="H98" s="132"/>
      <c r="I98" s="125"/>
    </row>
    <row r="99" spans="1:9" ht="15.75" hidden="1" customHeight="1" outlineLevel="1">
      <c r="A99" s="123"/>
      <c r="B99" s="130"/>
      <c r="C99" s="137" t="s">
        <v>219</v>
      </c>
      <c r="D99" s="263">
        <v>10</v>
      </c>
      <c r="E99" s="266"/>
      <c r="F99" s="131"/>
      <c r="G99" s="136"/>
      <c r="H99" s="132"/>
      <c r="I99" s="125"/>
    </row>
    <row r="100" spans="1:9" ht="15.75" hidden="1" customHeight="1" outlineLevel="1" thickBot="1">
      <c r="A100" s="123"/>
      <c r="B100" s="130"/>
      <c r="C100" s="137" t="s">
        <v>220</v>
      </c>
      <c r="D100" s="264">
        <v>10</v>
      </c>
      <c r="E100" s="266"/>
      <c r="F100" s="131"/>
      <c r="G100" s="136"/>
      <c r="H100" s="132"/>
      <c r="I100" s="125"/>
    </row>
    <row r="101" spans="1:9" ht="15" thickBot="1">
      <c r="B101" s="117"/>
      <c r="C101" s="118" t="s">
        <v>8</v>
      </c>
      <c r="D101" s="119"/>
      <c r="E101" s="119"/>
      <c r="F101" s="120"/>
      <c r="G101" s="141"/>
      <c r="H101" s="142"/>
      <c r="I101" s="143"/>
    </row>
    <row r="102" spans="1:9" ht="15" customHeight="1">
      <c r="B102" s="46" t="s">
        <v>77</v>
      </c>
      <c r="C102" s="378" t="s">
        <v>9</v>
      </c>
      <c r="D102" s="202">
        <v>100</v>
      </c>
      <c r="E102" s="59"/>
      <c r="F102" s="253">
        <v>2</v>
      </c>
      <c r="G102" s="43">
        <f>H102/$H$38*$G$38</f>
        <v>1.9565217391304349E-2</v>
      </c>
      <c r="H102" s="219">
        <f>D102*F102</f>
        <v>200</v>
      </c>
      <c r="I102" s="125"/>
    </row>
    <row r="103" spans="1:9" ht="15" customHeight="1" collapsed="1">
      <c r="B103" s="46" t="s">
        <v>83</v>
      </c>
      <c r="C103" s="379" t="s">
        <v>16</v>
      </c>
      <c r="D103" s="202">
        <f>IF(SUM(D104:D108)&gt;100,100,SUM(D104:D108))</f>
        <v>100</v>
      </c>
      <c r="E103" s="59">
        <f>IF(SUM(E104:E108)&gt;100,100,SUM(E104:E108))</f>
        <v>0</v>
      </c>
      <c r="F103" s="253">
        <v>2</v>
      </c>
      <c r="G103" s="236">
        <f>H103/$H$38*$G$38</f>
        <v>1.9565217391304349E-2</v>
      </c>
      <c r="H103" s="128">
        <f>D103*F103</f>
        <v>200</v>
      </c>
      <c r="I103" s="125"/>
    </row>
    <row r="104" spans="1:9" ht="15" hidden="1" customHeight="1" outlineLevel="1">
      <c r="B104" s="145"/>
      <c r="C104" s="137" t="s">
        <v>84</v>
      </c>
      <c r="D104" s="262">
        <v>25</v>
      </c>
      <c r="E104" s="59"/>
      <c r="F104" s="254"/>
      <c r="G104" s="62"/>
      <c r="H104" s="309"/>
      <c r="I104" s="125"/>
    </row>
    <row r="105" spans="1:9" ht="15" hidden="1" customHeight="1" outlineLevel="1">
      <c r="B105" s="145"/>
      <c r="C105" s="137" t="s">
        <v>85</v>
      </c>
      <c r="D105" s="262">
        <v>25</v>
      </c>
      <c r="E105" s="306"/>
      <c r="F105" s="253"/>
      <c r="G105" s="62"/>
      <c r="H105" s="309"/>
      <c r="I105" s="125"/>
    </row>
    <row r="106" spans="1:9" ht="15" hidden="1" customHeight="1" outlineLevel="1">
      <c r="B106" s="145"/>
      <c r="C106" s="137" t="s">
        <v>86</v>
      </c>
      <c r="D106" s="262">
        <v>25</v>
      </c>
      <c r="E106" s="48"/>
      <c r="F106" s="253"/>
      <c r="G106" s="62"/>
      <c r="H106" s="309"/>
      <c r="I106" s="125"/>
    </row>
    <row r="107" spans="1:9" ht="15" hidden="1" customHeight="1" outlineLevel="1">
      <c r="B107" s="145"/>
      <c r="C107" s="137" t="s">
        <v>87</v>
      </c>
      <c r="D107" s="262">
        <v>15</v>
      </c>
      <c r="E107" s="59"/>
      <c r="F107" s="254"/>
      <c r="G107" s="62"/>
      <c r="H107" s="309"/>
      <c r="I107" s="125"/>
    </row>
    <row r="108" spans="1:9" hidden="1" outlineLevel="1">
      <c r="B108" s="149"/>
      <c r="C108" s="137" t="s">
        <v>88</v>
      </c>
      <c r="D108" s="262">
        <v>10</v>
      </c>
      <c r="E108" s="306"/>
      <c r="F108" s="253"/>
      <c r="G108" s="248"/>
      <c r="H108" s="355"/>
      <c r="I108" s="125"/>
    </row>
    <row r="109" spans="1:9" ht="15.75" customHeight="1">
      <c r="B109" s="46" t="s">
        <v>89</v>
      </c>
      <c r="C109" s="379" t="s">
        <v>183</v>
      </c>
      <c r="D109" s="202">
        <f>IF(SUM(D110:D128)&gt;100,100,SUM(D110:D128))</f>
        <v>100</v>
      </c>
      <c r="E109" s="59">
        <f>IF(SUM(E110:E128)&gt;100,100,SUM(E110:E128))</f>
        <v>0</v>
      </c>
      <c r="F109" s="253">
        <v>1</v>
      </c>
      <c r="G109" s="236">
        <f>H109/$H$38*$G$38</f>
        <v>9.7826086956521747E-3</v>
      </c>
      <c r="H109" s="128">
        <f>D109*F109</f>
        <v>100</v>
      </c>
      <c r="I109" s="125"/>
    </row>
    <row r="110" spans="1:9" ht="15" customHeight="1" outlineLevel="1">
      <c r="B110" s="130"/>
      <c r="C110" s="394" t="s">
        <v>90</v>
      </c>
      <c r="D110" s="262"/>
      <c r="E110" s="266"/>
      <c r="F110" s="131"/>
      <c r="G110" s="929"/>
      <c r="H110" s="200"/>
      <c r="I110" s="125"/>
    </row>
    <row r="111" spans="1:9" ht="24" outlineLevel="1">
      <c r="B111" s="130"/>
      <c r="C111" s="137" t="s">
        <v>221</v>
      </c>
      <c r="D111" s="262">
        <v>40</v>
      </c>
      <c r="E111" s="266"/>
      <c r="F111" s="131"/>
      <c r="G111" s="929"/>
      <c r="H111" s="200"/>
      <c r="I111" s="125"/>
    </row>
    <row r="112" spans="1:9" ht="24" outlineLevel="1">
      <c r="B112" s="130"/>
      <c r="C112" s="137" t="s">
        <v>222</v>
      </c>
      <c r="D112" s="262">
        <v>30</v>
      </c>
      <c r="E112" s="266"/>
      <c r="F112" s="131"/>
      <c r="G112" s="929"/>
      <c r="H112" s="200"/>
      <c r="I112" s="125"/>
    </row>
    <row r="113" spans="2:9" ht="24" outlineLevel="1">
      <c r="B113" s="130"/>
      <c r="C113" s="137" t="s">
        <v>223</v>
      </c>
      <c r="D113" s="262">
        <v>20</v>
      </c>
      <c r="E113" s="266"/>
      <c r="F113" s="131"/>
      <c r="G113" s="929"/>
      <c r="H113" s="200"/>
      <c r="I113" s="125"/>
    </row>
    <row r="114" spans="2:9" ht="24" outlineLevel="1">
      <c r="B114" s="130"/>
      <c r="C114" s="137" t="s">
        <v>224</v>
      </c>
      <c r="D114" s="262">
        <v>10</v>
      </c>
      <c r="E114" s="266"/>
      <c r="F114" s="131"/>
      <c r="G114" s="929"/>
      <c r="H114" s="200"/>
      <c r="I114" s="125"/>
    </row>
    <row r="115" spans="2:9" outlineLevel="1">
      <c r="B115" s="130"/>
      <c r="C115" s="394" t="s">
        <v>225</v>
      </c>
      <c r="D115" s="262"/>
      <c r="E115" s="266"/>
      <c r="F115" s="131"/>
      <c r="G115" s="929"/>
      <c r="H115" s="200"/>
      <c r="I115" s="125"/>
    </row>
    <row r="116" spans="2:9" ht="24" outlineLevel="1">
      <c r="B116" s="130"/>
      <c r="C116" s="137" t="s">
        <v>329</v>
      </c>
      <c r="D116" s="262">
        <v>10</v>
      </c>
      <c r="E116" s="266"/>
      <c r="F116" s="131"/>
      <c r="G116" s="929"/>
      <c r="H116" s="200"/>
      <c r="I116" s="125"/>
    </row>
    <row r="117" spans="2:9" ht="24" outlineLevel="1">
      <c r="B117" s="130"/>
      <c r="C117" s="137" t="s">
        <v>285</v>
      </c>
      <c r="D117" s="262">
        <v>5</v>
      </c>
      <c r="E117" s="266"/>
      <c r="F117" s="131"/>
      <c r="G117" s="929"/>
      <c r="H117" s="200"/>
      <c r="I117" s="125"/>
    </row>
    <row r="118" spans="2:9" ht="24" outlineLevel="1">
      <c r="B118" s="130"/>
      <c r="C118" s="137" t="s">
        <v>284</v>
      </c>
      <c r="D118" s="262">
        <v>5</v>
      </c>
      <c r="E118" s="266"/>
      <c r="F118" s="131"/>
      <c r="G118" s="929"/>
      <c r="H118" s="200"/>
      <c r="I118" s="125"/>
    </row>
    <row r="119" spans="2:9" ht="15" customHeight="1" outlineLevel="1">
      <c r="B119" s="130"/>
      <c r="C119" s="710" t="s">
        <v>226</v>
      </c>
      <c r="D119" s="262"/>
      <c r="E119" s="266"/>
      <c r="F119" s="131"/>
      <c r="G119" s="929"/>
      <c r="H119" s="200"/>
      <c r="I119" s="125"/>
    </row>
    <row r="120" spans="2:9" ht="15" customHeight="1" outlineLevel="1">
      <c r="B120" s="130"/>
      <c r="C120" s="342" t="s">
        <v>273</v>
      </c>
      <c r="D120" s="262">
        <v>10</v>
      </c>
      <c r="E120" s="266"/>
      <c r="F120" s="131"/>
      <c r="G120" s="929"/>
      <c r="H120" s="200"/>
      <c r="I120" s="125"/>
    </row>
    <row r="121" spans="2:9" ht="15" customHeight="1" outlineLevel="1">
      <c r="B121" s="130"/>
      <c r="C121" s="342" t="s">
        <v>266</v>
      </c>
      <c r="D121" s="262">
        <v>5</v>
      </c>
      <c r="E121" s="266"/>
      <c r="F121" s="131"/>
      <c r="G121" s="929"/>
      <c r="H121" s="200"/>
      <c r="I121" s="125"/>
    </row>
    <row r="122" spans="2:9" ht="15" customHeight="1" outlineLevel="1">
      <c r="B122" s="130"/>
      <c r="C122" s="342" t="s">
        <v>267</v>
      </c>
      <c r="D122" s="262">
        <v>5</v>
      </c>
      <c r="E122" s="266"/>
      <c r="F122" s="131"/>
      <c r="G122" s="929"/>
      <c r="H122" s="200"/>
      <c r="I122" s="125"/>
    </row>
    <row r="123" spans="2:9" ht="15" customHeight="1" outlineLevel="1">
      <c r="B123" s="130"/>
      <c r="C123" s="342" t="s">
        <v>268</v>
      </c>
      <c r="D123" s="262">
        <v>10</v>
      </c>
      <c r="E123" s="266"/>
      <c r="F123" s="131"/>
      <c r="G123" s="929"/>
      <c r="H123" s="200"/>
      <c r="I123" s="125"/>
    </row>
    <row r="124" spans="2:9" ht="15" customHeight="1" outlineLevel="1">
      <c r="B124" s="130"/>
      <c r="C124" s="342" t="s">
        <v>211</v>
      </c>
      <c r="D124" s="262">
        <v>10</v>
      </c>
      <c r="E124" s="266"/>
      <c r="F124" s="131"/>
      <c r="G124" s="929"/>
      <c r="H124" s="200"/>
      <c r="I124" s="125"/>
    </row>
    <row r="125" spans="2:9" ht="15" customHeight="1" outlineLevel="1">
      <c r="B125" s="130"/>
      <c r="C125" s="342" t="s">
        <v>269</v>
      </c>
      <c r="D125" s="262">
        <v>5</v>
      </c>
      <c r="E125" s="266"/>
      <c r="F125" s="131"/>
      <c r="G125" s="929"/>
      <c r="H125" s="200"/>
      <c r="I125" s="125"/>
    </row>
    <row r="126" spans="2:9" ht="15" customHeight="1" outlineLevel="1">
      <c r="B126" s="130"/>
      <c r="C126" s="342" t="s">
        <v>270</v>
      </c>
      <c r="D126" s="262">
        <v>5</v>
      </c>
      <c r="E126" s="266"/>
      <c r="F126" s="131"/>
      <c r="G126" s="929"/>
      <c r="H126" s="200"/>
      <c r="I126" s="125"/>
    </row>
    <row r="127" spans="2:9" ht="15" customHeight="1" outlineLevel="1">
      <c r="B127" s="130"/>
      <c r="C127" s="342" t="s">
        <v>271</v>
      </c>
      <c r="D127" s="262">
        <v>5</v>
      </c>
      <c r="E127" s="266"/>
      <c r="F127" s="131"/>
      <c r="G127" s="929"/>
      <c r="H127" s="200"/>
      <c r="I127" s="125"/>
    </row>
    <row r="128" spans="2:9" ht="15" customHeight="1" outlineLevel="1" thickBot="1">
      <c r="B128" s="130"/>
      <c r="C128" s="711" t="s">
        <v>272</v>
      </c>
      <c r="D128" s="262">
        <v>5</v>
      </c>
      <c r="E128" s="266"/>
      <c r="F128" s="131"/>
      <c r="G128" s="930"/>
      <c r="H128" s="200"/>
      <c r="I128" s="125"/>
    </row>
    <row r="129" spans="2:9" ht="15" thickBot="1">
      <c r="B129" s="117"/>
      <c r="C129" s="118" t="s">
        <v>17</v>
      </c>
      <c r="D129" s="119"/>
      <c r="E129" s="119"/>
      <c r="F129" s="120"/>
      <c r="G129" s="303"/>
      <c r="H129" s="152"/>
      <c r="I129" s="125"/>
    </row>
    <row r="130" spans="2:9" ht="15" customHeight="1" collapsed="1">
      <c r="B130" s="46" t="s">
        <v>91</v>
      </c>
      <c r="C130" s="379" t="s">
        <v>92</v>
      </c>
      <c r="D130" s="202">
        <f>IF(SUM(D131:D137)&gt;100,100,SUM(D131:D137))</f>
        <v>100</v>
      </c>
      <c r="E130" s="59">
        <f>IF(AND(E131&gt;0,E135&lt;=E136),SUM(E131:E134),IF(AND(E131&gt;0,E136&lt;=E135),SUM(E131:E134),IF(E135&gt;0,E135,IF(E136&gt;0,E136,E137))))</f>
        <v>0</v>
      </c>
      <c r="F130" s="255">
        <v>3</v>
      </c>
      <c r="G130" s="233">
        <f>H130/$H$38*$G$38</f>
        <v>2.9347826086956522E-2</v>
      </c>
      <c r="H130" s="124">
        <f>D130*F130</f>
        <v>300</v>
      </c>
      <c r="I130" s="125"/>
    </row>
    <row r="131" spans="2:9" ht="15" hidden="1" customHeight="1" outlineLevel="1">
      <c r="B131" s="145"/>
      <c r="C131" s="137" t="s">
        <v>93</v>
      </c>
      <c r="D131" s="262">
        <v>20</v>
      </c>
      <c r="E131" s="266"/>
      <c r="F131" s="146"/>
      <c r="G131" s="147"/>
      <c r="H131" s="148"/>
      <c r="I131" s="125"/>
    </row>
    <row r="132" spans="2:9" ht="15" hidden="1" customHeight="1" outlineLevel="1">
      <c r="B132" s="145"/>
      <c r="C132" s="137" t="s">
        <v>94</v>
      </c>
      <c r="D132" s="262">
        <v>40</v>
      </c>
      <c r="E132" s="266"/>
      <c r="F132" s="146"/>
      <c r="G132" s="147"/>
      <c r="H132" s="148"/>
      <c r="I132" s="125"/>
    </row>
    <row r="133" spans="2:9" ht="15" hidden="1" customHeight="1" outlineLevel="1">
      <c r="B133" s="145"/>
      <c r="C133" s="137" t="s">
        <v>95</v>
      </c>
      <c r="D133" s="262">
        <v>30</v>
      </c>
      <c r="E133" s="266"/>
      <c r="F133" s="146"/>
      <c r="G133" s="147"/>
      <c r="H133" s="148"/>
      <c r="I133" s="125"/>
    </row>
    <row r="134" spans="2:9" ht="15" hidden="1" customHeight="1" outlineLevel="1">
      <c r="B134" s="145"/>
      <c r="C134" s="137" t="s">
        <v>96</v>
      </c>
      <c r="D134" s="262">
        <v>10</v>
      </c>
      <c r="E134" s="266"/>
      <c r="F134" s="146"/>
      <c r="G134" s="147"/>
      <c r="H134" s="148"/>
      <c r="I134" s="125"/>
    </row>
    <row r="135" spans="2:9" ht="15" hidden="1" customHeight="1" outlineLevel="1">
      <c r="B135" s="145"/>
      <c r="C135" s="137" t="s">
        <v>97</v>
      </c>
      <c r="D135" s="262">
        <v>60</v>
      </c>
      <c r="E135" s="266"/>
      <c r="F135" s="146"/>
      <c r="G135" s="147"/>
      <c r="H135" s="148"/>
      <c r="I135" s="125"/>
    </row>
    <row r="136" spans="2:9" ht="15" hidden="1" customHeight="1" outlineLevel="1">
      <c r="B136" s="145"/>
      <c r="C136" s="137" t="s">
        <v>98</v>
      </c>
      <c r="D136" s="262">
        <v>40</v>
      </c>
      <c r="E136" s="266"/>
      <c r="F136" s="146"/>
      <c r="G136" s="147"/>
      <c r="H136" s="148"/>
      <c r="I136" s="125"/>
    </row>
    <row r="137" spans="2:9" ht="15" hidden="1" customHeight="1" outlineLevel="1">
      <c r="B137" s="149"/>
      <c r="C137" s="137" t="s">
        <v>99</v>
      </c>
      <c r="D137" s="262">
        <v>10</v>
      </c>
      <c r="E137" s="307"/>
      <c r="F137" s="150"/>
      <c r="G137" s="242"/>
      <c r="H137" s="151"/>
      <c r="I137" s="125"/>
    </row>
    <row r="138" spans="2:9" ht="15.75" customHeight="1" collapsed="1" thickBot="1">
      <c r="B138" s="46" t="s">
        <v>100</v>
      </c>
      <c r="C138" s="379" t="s">
        <v>32</v>
      </c>
      <c r="D138" s="202">
        <f>IF(SUM(D139:D142)&gt;100,100,SUM(D139:D142))</f>
        <v>100</v>
      </c>
      <c r="E138" s="59">
        <f>IF(SUM(E139:E142)&gt;100,100,SUM(E139:E142))</f>
        <v>0</v>
      </c>
      <c r="F138" s="254">
        <v>1</v>
      </c>
      <c r="G138" s="236">
        <f>H138/$H$38*$G$38</f>
        <v>9.7826086956521747E-3</v>
      </c>
      <c r="H138" s="124">
        <f>D138*F138</f>
        <v>100</v>
      </c>
      <c r="I138" s="125"/>
    </row>
    <row r="139" spans="2:9" ht="15.75" hidden="1" customHeight="1" outlineLevel="1">
      <c r="B139" s="130"/>
      <c r="C139" s="137" t="s">
        <v>101</v>
      </c>
      <c r="D139" s="262">
        <v>10</v>
      </c>
      <c r="E139" s="266"/>
      <c r="F139" s="131"/>
      <c r="G139" s="126"/>
      <c r="H139" s="132"/>
      <c r="I139" s="125"/>
    </row>
    <row r="140" spans="2:9" ht="15.75" hidden="1" customHeight="1" outlineLevel="1">
      <c r="B140" s="130"/>
      <c r="C140" s="137" t="s">
        <v>102</v>
      </c>
      <c r="D140" s="262">
        <v>30</v>
      </c>
      <c r="E140" s="266"/>
      <c r="F140" s="131"/>
      <c r="G140" s="126"/>
      <c r="H140" s="132"/>
      <c r="I140" s="125"/>
    </row>
    <row r="141" spans="2:9" ht="15.75" hidden="1" customHeight="1" outlineLevel="1">
      <c r="B141" s="130"/>
      <c r="C141" s="137" t="s">
        <v>103</v>
      </c>
      <c r="D141" s="262">
        <v>40</v>
      </c>
      <c r="E141" s="266"/>
      <c r="F141" s="131"/>
      <c r="G141" s="126"/>
      <c r="H141" s="132"/>
      <c r="I141" s="125"/>
    </row>
    <row r="142" spans="2:9" ht="15.75" hidden="1" customHeight="1" outlineLevel="1" thickBot="1">
      <c r="B142" s="336"/>
      <c r="C142" s="137" t="s">
        <v>104</v>
      </c>
      <c r="D142" s="262">
        <v>20</v>
      </c>
      <c r="E142" s="266"/>
      <c r="F142" s="131"/>
      <c r="G142" s="126"/>
      <c r="H142" s="132"/>
      <c r="I142" s="125"/>
    </row>
    <row r="143" spans="2:9" ht="6" customHeight="1">
      <c r="B143" s="155"/>
      <c r="C143" s="156"/>
      <c r="D143" s="157"/>
      <c r="E143" s="157"/>
      <c r="F143" s="158"/>
      <c r="G143" s="159"/>
      <c r="H143" s="160"/>
      <c r="I143" s="161"/>
    </row>
    <row r="144" spans="2:9" ht="15.75">
      <c r="B144" s="162" t="s">
        <v>11</v>
      </c>
      <c r="C144" s="163"/>
      <c r="D144" s="164"/>
      <c r="E144" s="164"/>
      <c r="F144" s="165"/>
      <c r="G144" s="260">
        <v>0.22500000000000001</v>
      </c>
      <c r="H144" s="268">
        <f>SUM(H147:H171)</f>
        <v>1000</v>
      </c>
      <c r="I144" s="166"/>
    </row>
    <row r="145" spans="2:9" ht="6" customHeight="1" thickBot="1">
      <c r="B145" s="167"/>
      <c r="C145" s="168"/>
      <c r="D145" s="169"/>
      <c r="E145" s="169"/>
      <c r="F145" s="170"/>
      <c r="G145" s="171"/>
      <c r="H145" s="172"/>
      <c r="I145" s="166"/>
    </row>
    <row r="146" spans="2:9" ht="15" thickBot="1">
      <c r="B146" s="173"/>
      <c r="C146" s="174" t="s">
        <v>165</v>
      </c>
      <c r="D146" s="175"/>
      <c r="E146" s="175"/>
      <c r="F146" s="176"/>
      <c r="G146" s="926"/>
      <c r="H146" s="177"/>
      <c r="I146" s="178"/>
    </row>
    <row r="147" spans="2:9" ht="15.75" customHeight="1" collapsed="1">
      <c r="B147" s="46" t="s">
        <v>105</v>
      </c>
      <c r="C147" s="379" t="s">
        <v>33</v>
      </c>
      <c r="D147" s="202">
        <f>IF(SUM(D148:D151)&gt;100,100,SUM(D148:D151))</f>
        <v>100</v>
      </c>
      <c r="E147" s="59">
        <f>IF(SUM(E148:E151)&gt;100,100,SUM(E148:E151))</f>
        <v>0</v>
      </c>
      <c r="F147" s="255">
        <v>2</v>
      </c>
      <c r="G147" s="233">
        <f>H147/$H$144*$G$144</f>
        <v>4.5000000000000005E-2</v>
      </c>
      <c r="H147" s="124">
        <f>D147*F147</f>
        <v>200</v>
      </c>
      <c r="I147" s="179"/>
    </row>
    <row r="148" spans="2:9" ht="15" hidden="1" customHeight="1" outlineLevel="1">
      <c r="B148" s="130"/>
      <c r="C148" s="137" t="s">
        <v>106</v>
      </c>
      <c r="D148" s="262">
        <v>20</v>
      </c>
      <c r="E148" s="266"/>
      <c r="F148" s="61"/>
      <c r="G148" s="126"/>
      <c r="H148" s="124"/>
      <c r="I148" s="179"/>
    </row>
    <row r="149" spans="2:9" ht="13.5" hidden="1" customHeight="1" outlineLevel="1">
      <c r="B149" s="130"/>
      <c r="C149" s="137" t="s">
        <v>282</v>
      </c>
      <c r="D149" s="262">
        <v>30</v>
      </c>
      <c r="E149" s="266"/>
      <c r="F149" s="61"/>
      <c r="G149" s="126"/>
      <c r="H149" s="124"/>
      <c r="I149" s="179"/>
    </row>
    <row r="150" spans="2:9" ht="13.5" hidden="1" customHeight="1" outlineLevel="1">
      <c r="B150" s="130"/>
      <c r="C150" s="137" t="s">
        <v>283</v>
      </c>
      <c r="D150" s="262">
        <v>30</v>
      </c>
      <c r="E150" s="266"/>
      <c r="F150" s="61"/>
      <c r="G150" s="126"/>
      <c r="H150" s="124"/>
      <c r="I150" s="179"/>
    </row>
    <row r="151" spans="2:9" ht="15" hidden="1" customHeight="1" outlineLevel="1">
      <c r="B151" s="133"/>
      <c r="C151" s="137" t="s">
        <v>107</v>
      </c>
      <c r="D151" s="262">
        <v>20</v>
      </c>
      <c r="E151" s="307"/>
      <c r="F151" s="67"/>
      <c r="G151" s="247"/>
      <c r="H151" s="128"/>
      <c r="I151" s="179"/>
    </row>
    <row r="152" spans="2:9" ht="15" customHeight="1" collapsed="1">
      <c r="B152" s="46" t="s">
        <v>108</v>
      </c>
      <c r="C152" s="379" t="s">
        <v>109</v>
      </c>
      <c r="D152" s="202">
        <f>IF(SUM(D153:D158)&gt;100,100,SUM(D153:D158))</f>
        <v>100</v>
      </c>
      <c r="E152" s="59">
        <f>IF(SUM(E153:E154)&gt;100,100,SUM(E153:E154))</f>
        <v>0</v>
      </c>
      <c r="F152" s="295">
        <v>2</v>
      </c>
      <c r="G152" s="236">
        <f>H152/$H$144*$G$144</f>
        <v>4.5000000000000005E-2</v>
      </c>
      <c r="H152" s="132">
        <f>D152*F152</f>
        <v>200</v>
      </c>
      <c r="I152" s="179"/>
    </row>
    <row r="153" spans="2:9" ht="15" hidden="1" customHeight="1" outlineLevel="1">
      <c r="B153" s="130"/>
      <c r="C153" s="137" t="s">
        <v>110</v>
      </c>
      <c r="D153" s="262">
        <v>30</v>
      </c>
      <c r="E153" s="266"/>
      <c r="F153" s="131"/>
      <c r="G153" s="126"/>
      <c r="H153" s="239"/>
      <c r="I153" s="179"/>
    </row>
    <row r="154" spans="2:9" ht="15" hidden="1" customHeight="1" outlineLevel="1">
      <c r="B154" s="130"/>
      <c r="C154" s="137" t="s">
        <v>111</v>
      </c>
      <c r="D154" s="262">
        <v>15</v>
      </c>
      <c r="E154" s="308"/>
      <c r="F154" s="131"/>
      <c r="G154" s="126"/>
      <c r="H154" s="132"/>
      <c r="I154" s="179"/>
    </row>
    <row r="155" spans="2:9" ht="15" hidden="1" customHeight="1" outlineLevel="1">
      <c r="B155" s="130"/>
      <c r="C155" s="137" t="s">
        <v>112</v>
      </c>
      <c r="D155" s="262">
        <v>15</v>
      </c>
      <c r="E155" s="266"/>
      <c r="F155" s="131"/>
      <c r="G155" s="126"/>
      <c r="H155" s="132"/>
      <c r="I155" s="179"/>
    </row>
    <row r="156" spans="2:9" ht="15" hidden="1" customHeight="1" outlineLevel="1">
      <c r="B156" s="130"/>
      <c r="C156" s="137" t="s">
        <v>113</v>
      </c>
      <c r="D156" s="262">
        <v>10</v>
      </c>
      <c r="E156" s="374"/>
      <c r="F156" s="131"/>
      <c r="G156" s="243"/>
      <c r="H156" s="132"/>
      <c r="I156" s="179"/>
    </row>
    <row r="157" spans="2:9" ht="15" hidden="1" customHeight="1" outlineLevel="1">
      <c r="B157" s="130"/>
      <c r="C157" s="137" t="s">
        <v>114</v>
      </c>
      <c r="D157" s="262">
        <v>15</v>
      </c>
      <c r="E157" s="154"/>
      <c r="F157" s="255"/>
      <c r="G157" s="62"/>
      <c r="H157" s="124"/>
      <c r="I157" s="179"/>
    </row>
    <row r="158" spans="2:9" ht="15" hidden="1" customHeight="1" outlineLevel="1">
      <c r="B158" s="133"/>
      <c r="C158" s="137" t="s">
        <v>166</v>
      </c>
      <c r="D158" s="262">
        <v>15</v>
      </c>
      <c r="E158" s="266"/>
      <c r="F158" s="131"/>
      <c r="G158" s="136"/>
      <c r="H158" s="132"/>
      <c r="I158" s="179"/>
    </row>
    <row r="159" spans="2:9" ht="15.75" customHeight="1" collapsed="1">
      <c r="B159" s="46" t="s">
        <v>115</v>
      </c>
      <c r="C159" s="379" t="s">
        <v>184</v>
      </c>
      <c r="D159" s="202">
        <f>IF(SUM(D160:D168)&gt;100,100,SUM(D160:D168))</f>
        <v>100</v>
      </c>
      <c r="E159" s="59">
        <f>IF(SUM(E160:E168)&gt;100,100,SUM(E160:E168))</f>
        <v>0</v>
      </c>
      <c r="F159" s="295">
        <v>2</v>
      </c>
      <c r="G159" s="236">
        <f>H159/$H$144*$G$144</f>
        <v>4.5000000000000005E-2</v>
      </c>
      <c r="H159" s="375">
        <f>D159*F159</f>
        <v>200</v>
      </c>
      <c r="I159" s="179"/>
    </row>
    <row r="160" spans="2:9" ht="15" hidden="1" customHeight="1" outlineLevel="1">
      <c r="B160" s="335"/>
      <c r="C160" s="137" t="s">
        <v>116</v>
      </c>
      <c r="D160" s="262">
        <v>15</v>
      </c>
      <c r="E160" s="266"/>
      <c r="F160" s="131"/>
      <c r="G160" s="126"/>
      <c r="H160" s="239"/>
      <c r="I160" s="179"/>
    </row>
    <row r="161" spans="2:9" ht="15" hidden="1" customHeight="1" outlineLevel="1">
      <c r="B161" s="335"/>
      <c r="C161" s="137" t="s">
        <v>117</v>
      </c>
      <c r="D161" s="262">
        <v>15</v>
      </c>
      <c r="E161" s="308"/>
      <c r="F161" s="131"/>
      <c r="G161" s="126"/>
      <c r="H161" s="132"/>
      <c r="I161" s="179"/>
    </row>
    <row r="162" spans="2:9" ht="15" hidden="1" customHeight="1" outlineLevel="1">
      <c r="B162" s="335"/>
      <c r="C162" s="137" t="s">
        <v>118</v>
      </c>
      <c r="D162" s="262">
        <v>9</v>
      </c>
      <c r="E162" s="266"/>
      <c r="F162" s="131"/>
      <c r="G162" s="126"/>
      <c r="H162" s="132"/>
      <c r="I162" s="179"/>
    </row>
    <row r="163" spans="2:9" ht="15" hidden="1" customHeight="1" outlineLevel="1">
      <c r="B163" s="335"/>
      <c r="C163" s="137" t="s">
        <v>119</v>
      </c>
      <c r="D163" s="262">
        <v>9</v>
      </c>
      <c r="E163" s="374"/>
      <c r="F163" s="131"/>
      <c r="G163" s="243"/>
      <c r="H163" s="132"/>
      <c r="I163" s="179"/>
    </row>
    <row r="164" spans="2:9" ht="15" hidden="1" customHeight="1" outlineLevel="1">
      <c r="B164" s="335"/>
      <c r="C164" s="137" t="s">
        <v>120</v>
      </c>
      <c r="D164" s="262">
        <v>9</v>
      </c>
      <c r="E164" s="154"/>
      <c r="F164" s="255"/>
      <c r="G164" s="62"/>
      <c r="H164" s="124"/>
      <c r="I164" s="179"/>
    </row>
    <row r="165" spans="2:9" ht="15" hidden="1" customHeight="1" outlineLevel="1">
      <c r="B165" s="335"/>
      <c r="C165" s="137" t="s">
        <v>121</v>
      </c>
      <c r="D165" s="262">
        <v>9</v>
      </c>
      <c r="E165" s="266"/>
      <c r="F165" s="131"/>
      <c r="G165" s="136"/>
      <c r="H165" s="132"/>
      <c r="I165" s="179"/>
    </row>
    <row r="166" spans="2:9" ht="15" hidden="1" customHeight="1" outlineLevel="1">
      <c r="B166" s="335"/>
      <c r="C166" s="137" t="s">
        <v>122</v>
      </c>
      <c r="D166" s="262">
        <v>9</v>
      </c>
      <c r="E166" s="266"/>
      <c r="F166" s="131"/>
      <c r="G166" s="136"/>
      <c r="H166" s="132"/>
      <c r="I166" s="179"/>
    </row>
    <row r="167" spans="2:9" ht="15" hidden="1" customHeight="1" outlineLevel="1">
      <c r="B167" s="335"/>
      <c r="C167" s="137" t="s">
        <v>123</v>
      </c>
      <c r="D167" s="262">
        <v>10</v>
      </c>
      <c r="E167" s="266"/>
      <c r="F167" s="131"/>
      <c r="G167" s="136"/>
      <c r="H167" s="132"/>
      <c r="I167" s="179"/>
    </row>
    <row r="168" spans="2:9" ht="15" hidden="1" customHeight="1" outlineLevel="1">
      <c r="B168" s="335"/>
      <c r="C168" s="137" t="s">
        <v>124</v>
      </c>
      <c r="D168" s="262">
        <v>15</v>
      </c>
      <c r="E168" s="266"/>
      <c r="F168" s="131"/>
      <c r="G168" s="246"/>
      <c r="H168" s="135"/>
      <c r="I168" s="179"/>
    </row>
    <row r="169" spans="2:9" ht="15" customHeight="1">
      <c r="B169" s="46" t="s">
        <v>37</v>
      </c>
      <c r="C169" s="379" t="s">
        <v>29</v>
      </c>
      <c r="D169" s="293">
        <v>100</v>
      </c>
      <c r="E169" s="293"/>
      <c r="F169" s="295">
        <v>2</v>
      </c>
      <c r="G169" s="245">
        <f>H169/$H$144*$G$144</f>
        <v>4.5000000000000005E-2</v>
      </c>
      <c r="H169" s="288">
        <f>D169*F169</f>
        <v>200</v>
      </c>
      <c r="I169" s="179"/>
    </row>
    <row r="170" spans="2:9" ht="15" customHeight="1">
      <c r="B170" s="46" t="s">
        <v>185</v>
      </c>
      <c r="C170" s="379" t="s">
        <v>322</v>
      </c>
      <c r="D170" s="294">
        <v>100</v>
      </c>
      <c r="E170" s="294"/>
      <c r="F170" s="396">
        <v>1</v>
      </c>
      <c r="G170" s="248">
        <f>H170/$H$144*$G$144</f>
        <v>2.2500000000000003E-2</v>
      </c>
      <c r="H170" s="135">
        <f>D170*F170</f>
        <v>100</v>
      </c>
      <c r="I170" s="179"/>
    </row>
    <row r="171" spans="2:9" ht="15" customHeight="1" thickBot="1">
      <c r="B171" s="51" t="s">
        <v>186</v>
      </c>
      <c r="C171" s="380" t="s">
        <v>187</v>
      </c>
      <c r="D171" s="300">
        <v>100</v>
      </c>
      <c r="E171" s="300"/>
      <c r="F171" s="397">
        <v>1</v>
      </c>
      <c r="G171" s="249">
        <f>H171/$H$144*$G$144</f>
        <v>2.2500000000000003E-2</v>
      </c>
      <c r="H171" s="301">
        <f>D171*F171</f>
        <v>100</v>
      </c>
      <c r="I171" s="302"/>
    </row>
    <row r="172" spans="2:9" ht="6" customHeight="1">
      <c r="B172" s="180"/>
      <c r="C172" s="181"/>
      <c r="D172" s="182"/>
      <c r="E172" s="182"/>
      <c r="F172" s="183"/>
      <c r="G172" s="184"/>
      <c r="H172" s="185"/>
      <c r="I172" s="186"/>
    </row>
    <row r="173" spans="2:9" ht="15.75">
      <c r="B173" s="180" t="s">
        <v>12</v>
      </c>
      <c r="C173" s="181"/>
      <c r="D173" s="182"/>
      <c r="E173" s="182"/>
      <c r="F173" s="183"/>
      <c r="G173" s="261">
        <v>0.1</v>
      </c>
      <c r="H173" s="185">
        <f>SUM(H176:H217)</f>
        <v>2100</v>
      </c>
      <c r="I173" s="186"/>
    </row>
    <row r="174" spans="2:9" ht="6" customHeight="1" thickBot="1">
      <c r="B174" s="187"/>
      <c r="C174" s="188"/>
      <c r="D174" s="189"/>
      <c r="E174" s="189"/>
      <c r="F174" s="190"/>
      <c r="G174" s="191"/>
      <c r="H174" s="192"/>
      <c r="I174" s="186"/>
    </row>
    <row r="175" spans="2:9" ht="15" thickBot="1">
      <c r="B175" s="193"/>
      <c r="C175" s="194" t="s">
        <v>167</v>
      </c>
      <c r="D175" s="195"/>
      <c r="E175" s="195"/>
      <c r="F175" s="196"/>
      <c r="G175" s="927"/>
      <c r="H175" s="197"/>
      <c r="I175" s="198"/>
    </row>
    <row r="176" spans="2:9" ht="15.75" customHeight="1" collapsed="1">
      <c r="B176" s="46" t="s">
        <v>125</v>
      </c>
      <c r="C176" s="379" t="s">
        <v>18</v>
      </c>
      <c r="D176" s="202">
        <f>IF(SUM(D177:D179)&gt;100,100,SUM(D177:D179))</f>
        <v>100</v>
      </c>
      <c r="E176" s="59">
        <f>IF(SUM(E177:E179)&gt;100,100,SUM(E177:E179))</f>
        <v>0</v>
      </c>
      <c r="F176" s="255">
        <v>3</v>
      </c>
      <c r="G176" s="233">
        <f>H176/$H$173*$G$173</f>
        <v>1.4285714285714285E-2</v>
      </c>
      <c r="H176" s="124">
        <f>D176*F176</f>
        <v>300</v>
      </c>
      <c r="I176" s="199"/>
    </row>
    <row r="177" spans="2:9" ht="15" hidden="1" customHeight="1" outlineLevel="1">
      <c r="B177" s="130"/>
      <c r="C177" s="137" t="s">
        <v>126</v>
      </c>
      <c r="D177" s="262">
        <v>35</v>
      </c>
      <c r="E177" s="266"/>
      <c r="F177" s="131"/>
      <c r="G177" s="200"/>
      <c r="H177" s="132"/>
      <c r="I177" s="199"/>
    </row>
    <row r="178" spans="2:9" ht="15" hidden="1" customHeight="1" outlineLevel="1">
      <c r="B178" s="130"/>
      <c r="C178" s="137" t="s">
        <v>34</v>
      </c>
      <c r="D178" s="262">
        <v>35</v>
      </c>
      <c r="E178" s="266"/>
      <c r="F178" s="131"/>
      <c r="G178" s="200"/>
      <c r="H178" s="132"/>
      <c r="I178" s="199"/>
    </row>
    <row r="179" spans="2:9" ht="15" hidden="1" customHeight="1" outlineLevel="1">
      <c r="B179" s="133"/>
      <c r="C179" s="137" t="s">
        <v>173</v>
      </c>
      <c r="D179" s="262">
        <v>30</v>
      </c>
      <c r="E179" s="307"/>
      <c r="F179" s="134"/>
      <c r="G179" s="240"/>
      <c r="H179" s="135"/>
      <c r="I179" s="199"/>
    </row>
    <row r="180" spans="2:9" ht="15" customHeight="1" collapsed="1">
      <c r="B180" s="46" t="s">
        <v>127</v>
      </c>
      <c r="C180" s="379" t="s">
        <v>13</v>
      </c>
      <c r="D180" s="202">
        <f>IF(SUM(D181:D185)&gt;100,100,SUM(D181:D185))</f>
        <v>100</v>
      </c>
      <c r="E180" s="59">
        <f>IF(SUM(E181:E185)&gt;100,100,SUM(E181:E185))</f>
        <v>0</v>
      </c>
      <c r="F180" s="254">
        <v>3</v>
      </c>
      <c r="G180" s="236">
        <f>H180/$H$173*$G$173</f>
        <v>1.4285714285714285E-2</v>
      </c>
      <c r="H180" s="124">
        <f>D180*F180</f>
        <v>300</v>
      </c>
      <c r="I180" s="199"/>
    </row>
    <row r="181" spans="2:9" ht="15" hidden="1" customHeight="1" outlineLevel="1">
      <c r="B181" s="130"/>
      <c r="C181" s="137" t="s">
        <v>128</v>
      </c>
      <c r="D181" s="262">
        <v>30</v>
      </c>
      <c r="E181" s="266"/>
      <c r="F181" s="131"/>
      <c r="G181" s="201"/>
      <c r="H181" s="132"/>
      <c r="I181" s="199"/>
    </row>
    <row r="182" spans="2:9" ht="15" hidden="1" customHeight="1" outlineLevel="1">
      <c r="B182" s="130"/>
      <c r="C182" s="137" t="s">
        <v>129</v>
      </c>
      <c r="D182" s="262">
        <v>20</v>
      </c>
      <c r="E182" s="266"/>
      <c r="F182" s="131"/>
      <c r="G182" s="201"/>
      <c r="H182" s="132"/>
      <c r="I182" s="199"/>
    </row>
    <row r="183" spans="2:9" ht="15" hidden="1" customHeight="1" outlineLevel="1">
      <c r="B183" s="130"/>
      <c r="C183" s="137" t="s">
        <v>130</v>
      </c>
      <c r="D183" s="262">
        <v>20</v>
      </c>
      <c r="E183" s="266"/>
      <c r="F183" s="131"/>
      <c r="G183" s="201"/>
      <c r="H183" s="132"/>
      <c r="I183" s="199"/>
    </row>
    <row r="184" spans="2:9" ht="15" hidden="1" customHeight="1" outlineLevel="1">
      <c r="B184" s="130"/>
      <c r="C184" s="137" t="s">
        <v>131</v>
      </c>
      <c r="D184" s="262">
        <v>20</v>
      </c>
      <c r="E184" s="266"/>
      <c r="F184" s="131"/>
      <c r="G184" s="201"/>
      <c r="H184" s="132"/>
      <c r="I184" s="199"/>
    </row>
    <row r="185" spans="2:9" ht="15" hidden="1" customHeight="1" outlineLevel="1">
      <c r="B185" s="133"/>
      <c r="C185" s="137" t="s">
        <v>132</v>
      </c>
      <c r="D185" s="262">
        <v>10</v>
      </c>
      <c r="E185" s="307"/>
      <c r="F185" s="134"/>
      <c r="G185" s="241"/>
      <c r="H185" s="135"/>
      <c r="I185" s="199"/>
    </row>
    <row r="186" spans="2:9" ht="15" customHeight="1" collapsed="1">
      <c r="B186" s="46" t="s">
        <v>133</v>
      </c>
      <c r="C186" s="379" t="s">
        <v>134</v>
      </c>
      <c r="D186" s="202">
        <f>IF(SUM(D187:D201)&gt;100,100,SUM(D187:D201))</f>
        <v>100</v>
      </c>
      <c r="E186" s="59">
        <f>IF(SUM(E187:E201)&gt;100,100,SUM(E187:E201))</f>
        <v>0</v>
      </c>
      <c r="F186" s="254">
        <v>3</v>
      </c>
      <c r="G186" s="236">
        <f>H186/$H$173*$G$173</f>
        <v>1.4285714285714285E-2</v>
      </c>
      <c r="H186" s="124">
        <f>D186*F186</f>
        <v>300</v>
      </c>
      <c r="I186" s="199"/>
    </row>
    <row r="187" spans="2:9" ht="15" hidden="1" customHeight="1" outlineLevel="1">
      <c r="B187" s="130"/>
      <c r="C187" s="137" t="s">
        <v>135</v>
      </c>
      <c r="D187" s="262">
        <v>10</v>
      </c>
      <c r="E187" s="266"/>
      <c r="F187" s="131"/>
      <c r="G187" s="201"/>
      <c r="H187" s="132"/>
      <c r="I187" s="199"/>
    </row>
    <row r="188" spans="2:9" ht="15" hidden="1" customHeight="1" outlineLevel="1">
      <c r="B188" s="130"/>
      <c r="C188" s="137" t="s">
        <v>227</v>
      </c>
      <c r="D188" s="262">
        <v>10</v>
      </c>
      <c r="E188" s="266"/>
      <c r="F188" s="131"/>
      <c r="G188" s="201"/>
      <c r="H188" s="132"/>
      <c r="I188" s="199"/>
    </row>
    <row r="189" spans="2:9" ht="15" hidden="1" customHeight="1" outlineLevel="1">
      <c r="B189" s="130"/>
      <c r="C189" s="137" t="s">
        <v>136</v>
      </c>
      <c r="D189" s="262">
        <v>15</v>
      </c>
      <c r="E189" s="266"/>
      <c r="F189" s="131"/>
      <c r="G189" s="201"/>
      <c r="H189" s="132"/>
      <c r="I189" s="199"/>
    </row>
    <row r="190" spans="2:9" ht="15" hidden="1" customHeight="1" outlineLevel="1">
      <c r="B190" s="130"/>
      <c r="C190" s="137" t="s">
        <v>228</v>
      </c>
      <c r="D190" s="262">
        <v>15</v>
      </c>
      <c r="E190" s="266"/>
      <c r="F190" s="131"/>
      <c r="G190" s="201"/>
      <c r="H190" s="132"/>
      <c r="I190" s="199"/>
    </row>
    <row r="191" spans="2:9" ht="15" hidden="1" customHeight="1" outlineLevel="1">
      <c r="B191" s="130"/>
      <c r="C191" s="137" t="s">
        <v>137</v>
      </c>
      <c r="D191" s="262">
        <v>10</v>
      </c>
      <c r="E191" s="266"/>
      <c r="F191" s="131"/>
      <c r="G191" s="201"/>
      <c r="H191" s="132"/>
      <c r="I191" s="199"/>
    </row>
    <row r="192" spans="2:9" ht="15" hidden="1" customHeight="1" outlineLevel="1">
      <c r="B192" s="130"/>
      <c r="C192" s="137" t="s">
        <v>229</v>
      </c>
      <c r="D192" s="262">
        <v>10</v>
      </c>
      <c r="E192" s="266"/>
      <c r="F192" s="131"/>
      <c r="G192" s="201"/>
      <c r="H192" s="132"/>
      <c r="I192" s="199"/>
    </row>
    <row r="193" spans="2:9" ht="24" hidden="1" customHeight="1" outlineLevel="1">
      <c r="B193" s="130"/>
      <c r="C193" s="137" t="s">
        <v>230</v>
      </c>
      <c r="D193" s="262">
        <v>10</v>
      </c>
      <c r="E193" s="266"/>
      <c r="F193" s="131"/>
      <c r="G193" s="201"/>
      <c r="H193" s="132"/>
      <c r="I193" s="199"/>
    </row>
    <row r="194" spans="2:9" ht="24" hidden="1" customHeight="1" outlineLevel="1">
      <c r="B194" s="130"/>
      <c r="C194" s="137" t="s">
        <v>231</v>
      </c>
      <c r="D194" s="262">
        <v>5</v>
      </c>
      <c r="E194" s="266"/>
      <c r="F194" s="131"/>
      <c r="G194" s="201"/>
      <c r="H194" s="132"/>
      <c r="I194" s="199"/>
    </row>
    <row r="195" spans="2:9" ht="15" hidden="1" customHeight="1" outlineLevel="1">
      <c r="B195" s="130"/>
      <c r="C195" s="137" t="s">
        <v>138</v>
      </c>
      <c r="D195" s="262">
        <v>10</v>
      </c>
      <c r="E195" s="266"/>
      <c r="F195" s="131"/>
      <c r="G195" s="201"/>
      <c r="H195" s="132"/>
      <c r="I195" s="199"/>
    </row>
    <row r="196" spans="2:9" ht="15" hidden="1" customHeight="1" outlineLevel="1">
      <c r="B196" s="130"/>
      <c r="C196" s="137" t="s">
        <v>139</v>
      </c>
      <c r="D196" s="262">
        <v>10</v>
      </c>
      <c r="E196" s="266"/>
      <c r="F196" s="131"/>
      <c r="G196" s="201"/>
      <c r="H196" s="132"/>
      <c r="I196" s="199"/>
    </row>
    <row r="197" spans="2:9" ht="15" hidden="1" customHeight="1" outlineLevel="1">
      <c r="B197" s="130"/>
      <c r="C197" s="137" t="s">
        <v>232</v>
      </c>
      <c r="D197" s="262">
        <v>10</v>
      </c>
      <c r="E197" s="266"/>
      <c r="F197" s="131"/>
      <c r="G197" s="201"/>
      <c r="H197" s="132"/>
      <c r="I197" s="199"/>
    </row>
    <row r="198" spans="2:9" ht="15" hidden="1" customHeight="1" outlineLevel="1">
      <c r="B198" s="130"/>
      <c r="C198" s="137" t="s">
        <v>233</v>
      </c>
      <c r="D198" s="262">
        <v>10</v>
      </c>
      <c r="E198" s="266"/>
      <c r="F198" s="131"/>
      <c r="G198" s="201"/>
      <c r="H198" s="132"/>
      <c r="I198" s="199"/>
    </row>
    <row r="199" spans="2:9" ht="15" hidden="1" customHeight="1" outlineLevel="1">
      <c r="B199" s="130"/>
      <c r="C199" s="137" t="s">
        <v>234</v>
      </c>
      <c r="D199" s="262">
        <v>10</v>
      </c>
      <c r="E199" s="266"/>
      <c r="F199" s="131"/>
      <c r="G199" s="201"/>
      <c r="H199" s="132"/>
      <c r="I199" s="199"/>
    </row>
    <row r="200" spans="2:9" ht="15" hidden="1" customHeight="1" outlineLevel="1">
      <c r="B200" s="130"/>
      <c r="C200" s="137" t="s">
        <v>140</v>
      </c>
      <c r="D200" s="262">
        <v>5</v>
      </c>
      <c r="E200" s="266"/>
      <c r="F200" s="131"/>
      <c r="G200" s="201"/>
      <c r="H200" s="132"/>
      <c r="I200" s="199"/>
    </row>
    <row r="201" spans="2:9" ht="15" hidden="1" customHeight="1" outlineLevel="1">
      <c r="B201" s="130"/>
      <c r="C201" s="137" t="s">
        <v>141</v>
      </c>
      <c r="D201" s="262">
        <v>10</v>
      </c>
      <c r="E201" s="266"/>
      <c r="F201" s="131"/>
      <c r="G201" s="201"/>
      <c r="H201" s="132"/>
      <c r="I201" s="199"/>
    </row>
    <row r="202" spans="2:9" ht="15" customHeight="1">
      <c r="B202" s="46" t="s">
        <v>142</v>
      </c>
      <c r="C202" s="379" t="s">
        <v>28</v>
      </c>
      <c r="D202" s="59">
        <v>100</v>
      </c>
      <c r="E202" s="59"/>
      <c r="F202" s="254">
        <v>2</v>
      </c>
      <c r="G202" s="245">
        <f>H202/$H$173*$G$173</f>
        <v>9.5238095238095247E-3</v>
      </c>
      <c r="H202" s="144">
        <f>D202*F202</f>
        <v>200</v>
      </c>
      <c r="I202" s="199"/>
    </row>
    <row r="203" spans="2:9" ht="15" customHeight="1" collapsed="1" thickBot="1">
      <c r="B203" s="46" t="s">
        <v>143</v>
      </c>
      <c r="C203" s="379" t="s">
        <v>188</v>
      </c>
      <c r="D203" s="202">
        <f>IF(SUM(D204:D207)&gt;100,100,SUM(D204:D207))</f>
        <v>100</v>
      </c>
      <c r="E203" s="59">
        <f>IF(SUM(E204:E207)&gt;100,100,SUM(E204:E207))</f>
        <v>0</v>
      </c>
      <c r="F203" s="254">
        <v>2</v>
      </c>
      <c r="G203" s="236">
        <f>H203/$H$173*$G$173</f>
        <v>9.5238095238095247E-3</v>
      </c>
      <c r="H203" s="124">
        <f>D203*F203</f>
        <v>200</v>
      </c>
      <c r="I203" s="199"/>
    </row>
    <row r="204" spans="2:9" ht="15.75" hidden="1" customHeight="1" outlineLevel="1">
      <c r="B204" s="335"/>
      <c r="C204" s="137" t="s">
        <v>235</v>
      </c>
      <c r="D204" s="262">
        <v>25</v>
      </c>
      <c r="E204" s="266"/>
      <c r="F204" s="131"/>
      <c r="G204" s="203"/>
      <c r="H204" s="132"/>
      <c r="I204" s="199"/>
    </row>
    <row r="205" spans="2:9" ht="24.75" hidden="1" customHeight="1" outlineLevel="1">
      <c r="B205" s="335"/>
      <c r="C205" s="137" t="s">
        <v>144</v>
      </c>
      <c r="D205" s="262">
        <v>25</v>
      </c>
      <c r="E205" s="266"/>
      <c r="F205" s="131"/>
      <c r="G205" s="203"/>
      <c r="H205" s="132"/>
      <c r="I205" s="199"/>
    </row>
    <row r="206" spans="2:9" ht="24.75" hidden="1" customHeight="1" outlineLevel="1">
      <c r="B206" s="335"/>
      <c r="C206" s="137" t="s">
        <v>145</v>
      </c>
      <c r="D206" s="262">
        <v>25</v>
      </c>
      <c r="E206" s="266"/>
      <c r="F206" s="131"/>
      <c r="G206" s="203"/>
      <c r="H206" s="132"/>
      <c r="I206" s="199"/>
    </row>
    <row r="207" spans="2:9" ht="15.75" hidden="1" customHeight="1" outlineLevel="1" thickBot="1">
      <c r="B207" s="335"/>
      <c r="C207" s="137" t="s">
        <v>146</v>
      </c>
      <c r="D207" s="262">
        <v>25</v>
      </c>
      <c r="E207" s="266"/>
      <c r="F207" s="131"/>
      <c r="G207" s="203"/>
      <c r="H207" s="132"/>
      <c r="I207" s="199"/>
    </row>
    <row r="208" spans="2:9" ht="15" thickBot="1">
      <c r="B208" s="193"/>
      <c r="C208" s="194" t="s">
        <v>168</v>
      </c>
      <c r="D208" s="195"/>
      <c r="E208" s="195"/>
      <c r="F208" s="196"/>
      <c r="G208" s="928"/>
      <c r="H208" s="204"/>
      <c r="I208" s="199"/>
    </row>
    <row r="209" spans="2:9" collapsed="1">
      <c r="B209" s="46" t="s">
        <v>147</v>
      </c>
      <c r="C209" s="379" t="s">
        <v>148</v>
      </c>
      <c r="D209" s="202">
        <f>IF(SUM(D210:D213)&gt;100,100,SUM(D210:D213))</f>
        <v>100</v>
      </c>
      <c r="E209" s="59">
        <f>IF(SUM(E210:E213)&gt;100,100,SUM(E210:E213))</f>
        <v>0</v>
      </c>
      <c r="F209" s="255">
        <v>2</v>
      </c>
      <c r="G209" s="233">
        <f>H209/$H$173*$G$173</f>
        <v>9.5238095238095247E-3</v>
      </c>
      <c r="H209" s="124">
        <f>D209*F209</f>
        <v>200</v>
      </c>
      <c r="I209" s="199"/>
    </row>
    <row r="210" spans="2:9" ht="15" hidden="1" customHeight="1" outlineLevel="1">
      <c r="B210" s="335"/>
      <c r="C210" s="137" t="s">
        <v>236</v>
      </c>
      <c r="D210" s="262">
        <v>25</v>
      </c>
      <c r="E210" s="266"/>
      <c r="F210" s="61"/>
      <c r="G210" s="205"/>
      <c r="H210" s="124"/>
      <c r="I210" s="199"/>
    </row>
    <row r="211" spans="2:9" ht="15" hidden="1" customHeight="1" outlineLevel="1">
      <c r="B211" s="335"/>
      <c r="C211" s="137" t="s">
        <v>149</v>
      </c>
      <c r="D211" s="262">
        <v>25</v>
      </c>
      <c r="E211" s="266"/>
      <c r="F211" s="61"/>
      <c r="G211" s="205"/>
      <c r="H211" s="124"/>
      <c r="I211" s="199"/>
    </row>
    <row r="212" spans="2:9" ht="15" hidden="1" customHeight="1" outlineLevel="1">
      <c r="B212" s="335"/>
      <c r="C212" s="137" t="s">
        <v>150</v>
      </c>
      <c r="D212" s="262">
        <v>25</v>
      </c>
      <c r="E212" s="266"/>
      <c r="F212" s="61"/>
      <c r="G212" s="205"/>
      <c r="H212" s="124"/>
      <c r="I212" s="199"/>
    </row>
    <row r="213" spans="2:9" ht="15" hidden="1" customHeight="1" outlineLevel="1">
      <c r="B213" s="65"/>
      <c r="C213" s="137" t="s">
        <v>151</v>
      </c>
      <c r="D213" s="263">
        <v>25</v>
      </c>
      <c r="E213" s="307"/>
      <c r="F213" s="67"/>
      <c r="G213" s="235"/>
      <c r="H213" s="128"/>
      <c r="I213" s="199"/>
    </row>
    <row r="214" spans="2:9" collapsed="1">
      <c r="B214" s="46" t="s">
        <v>35</v>
      </c>
      <c r="C214" s="379" t="s">
        <v>27</v>
      </c>
      <c r="D214" s="373">
        <f>IF(SUM(D215:D217)&gt;100,100,SUM(D215:D217))</f>
        <v>100</v>
      </c>
      <c r="E214" s="59">
        <f>IF(SUM(E215:E216)&gt;100,100,SUM(E215:E216))</f>
        <v>0</v>
      </c>
      <c r="F214" s="254">
        <v>3</v>
      </c>
      <c r="G214" s="245">
        <f>H214/$H$173*$G$173</f>
        <v>1.4285714285714285E-2</v>
      </c>
      <c r="H214" s="124">
        <f>D214*F214</f>
        <v>300</v>
      </c>
      <c r="I214" s="199"/>
    </row>
    <row r="215" spans="2:9" hidden="1" outlineLevel="1">
      <c r="B215" s="130"/>
      <c r="C215" s="137" t="s">
        <v>275</v>
      </c>
      <c r="D215" s="262">
        <v>50</v>
      </c>
      <c r="E215" s="266"/>
      <c r="F215" s="131"/>
      <c r="G215" s="206"/>
      <c r="H215" s="132"/>
      <c r="I215" s="199"/>
    </row>
    <row r="216" spans="2:9" ht="15" hidden="1" customHeight="1" outlineLevel="1">
      <c r="B216" s="133"/>
      <c r="C216" s="137" t="s">
        <v>152</v>
      </c>
      <c r="D216" s="262">
        <v>50</v>
      </c>
      <c r="E216" s="307"/>
      <c r="F216" s="134"/>
      <c r="G216" s="237"/>
      <c r="H216" s="135"/>
      <c r="I216" s="199"/>
    </row>
    <row r="217" spans="2:9" ht="15.75" customHeight="1" thickBot="1">
      <c r="B217" s="46" t="s">
        <v>36</v>
      </c>
      <c r="C217" s="379" t="s">
        <v>26</v>
      </c>
      <c r="D217" s="53">
        <v>100</v>
      </c>
      <c r="E217" s="53"/>
      <c r="F217" s="256">
        <v>3</v>
      </c>
      <c r="G217" s="49">
        <f>H217/$H$173*$G$173</f>
        <v>1.4285714285714285E-2</v>
      </c>
      <c r="H217" s="310">
        <f>D217*F217</f>
        <v>300</v>
      </c>
      <c r="I217" s="207"/>
    </row>
    <row r="218" spans="2:9" ht="15" thickBot="1">
      <c r="B218" s="208"/>
      <c r="C218" s="209"/>
      <c r="D218" s="210"/>
      <c r="E218" s="210"/>
      <c r="F218" s="211"/>
      <c r="G218" s="211"/>
      <c r="H218" s="212"/>
      <c r="I218" s="213"/>
    </row>
    <row r="219" spans="2:9" ht="6" customHeight="1">
      <c r="B219" s="269"/>
      <c r="C219" s="270"/>
      <c r="D219" s="271"/>
      <c r="E219" s="271"/>
      <c r="F219" s="272"/>
      <c r="G219" s="273"/>
      <c r="H219" s="274"/>
      <c r="I219" s="275"/>
    </row>
    <row r="220" spans="2:9" ht="15.75">
      <c r="B220" s="276" t="s">
        <v>21</v>
      </c>
      <c r="C220" s="277"/>
      <c r="D220" s="278"/>
      <c r="E220" s="278"/>
      <c r="F220" s="279"/>
      <c r="G220" s="942">
        <v>1</v>
      </c>
      <c r="H220" s="280">
        <f>SUM(H223:H255)</f>
        <v>1300</v>
      </c>
      <c r="I220" s="281"/>
    </row>
    <row r="221" spans="2:9" ht="6" customHeight="1" thickBot="1">
      <c r="B221" s="282"/>
      <c r="C221" s="283"/>
      <c r="D221" s="284"/>
      <c r="E221" s="284"/>
      <c r="F221" s="285"/>
      <c r="G221" s="286"/>
      <c r="H221" s="287"/>
      <c r="I221" s="281"/>
    </row>
    <row r="222" spans="2:9" ht="15.75" customHeight="1" thickBot="1">
      <c r="B222" s="214"/>
      <c r="C222" s="215" t="s">
        <v>21</v>
      </c>
      <c r="D222" s="216"/>
      <c r="E222" s="216"/>
      <c r="F222" s="217"/>
      <c r="G222" s="217"/>
      <c r="H222" s="218"/>
      <c r="I222" s="289"/>
    </row>
    <row r="223" spans="2:9" ht="15" customHeight="1" collapsed="1">
      <c r="B223" s="46" t="s">
        <v>153</v>
      </c>
      <c r="C223" s="379" t="s">
        <v>14</v>
      </c>
      <c r="D223" s="42">
        <v>100</v>
      </c>
      <c r="E223" s="42"/>
      <c r="F223" s="938">
        <v>2</v>
      </c>
      <c r="G223" s="939">
        <f t="shared" ref="G223:G255" si="1">H223/$H$220*$G$220</f>
        <v>0.15384615384615385</v>
      </c>
      <c r="H223" s="298">
        <f t="shared" ref="H223:H255" si="2">D223*F223</f>
        <v>200</v>
      </c>
      <c r="I223" s="290"/>
    </row>
    <row r="224" spans="2:9" ht="15" hidden="1" customHeight="1" outlineLevel="1">
      <c r="B224" s="130"/>
      <c r="C224" s="137" t="s">
        <v>290</v>
      </c>
      <c r="D224" s="262">
        <v>20</v>
      </c>
      <c r="E224" s="266"/>
      <c r="F224" s="131"/>
      <c r="G224" s="201"/>
      <c r="H224" s="878"/>
      <c r="I224" s="290"/>
    </row>
    <row r="225" spans="2:9" ht="15" hidden="1" customHeight="1" outlineLevel="1">
      <c r="B225" s="130"/>
      <c r="C225" s="137" t="s">
        <v>291</v>
      </c>
      <c r="D225" s="262">
        <v>20</v>
      </c>
      <c r="E225" s="266"/>
      <c r="F225" s="131"/>
      <c r="G225" s="201"/>
      <c r="H225" s="878"/>
      <c r="I225" s="290"/>
    </row>
    <row r="226" spans="2:9" ht="15" hidden="1" customHeight="1" outlineLevel="1">
      <c r="B226" s="130"/>
      <c r="C226" s="137" t="s">
        <v>292</v>
      </c>
      <c r="D226" s="262">
        <v>20</v>
      </c>
      <c r="E226" s="266"/>
      <c r="F226" s="131"/>
      <c r="G226" s="201"/>
      <c r="H226" s="878"/>
      <c r="I226" s="290"/>
    </row>
    <row r="227" spans="2:9" ht="15" hidden="1" customHeight="1" outlineLevel="1">
      <c r="B227" s="130"/>
      <c r="C227" s="137" t="s">
        <v>293</v>
      </c>
      <c r="D227" s="262">
        <v>20</v>
      </c>
      <c r="E227" s="266"/>
      <c r="F227" s="131"/>
      <c r="G227" s="201"/>
      <c r="H227" s="878"/>
      <c r="I227" s="290"/>
    </row>
    <row r="228" spans="2:9" ht="15" hidden="1" customHeight="1" outlineLevel="1">
      <c r="B228" s="130"/>
      <c r="C228" s="137" t="s">
        <v>294</v>
      </c>
      <c r="D228" s="262">
        <v>20</v>
      </c>
      <c r="E228" s="266"/>
      <c r="F228" s="131"/>
      <c r="G228" s="201"/>
      <c r="H228" s="878"/>
      <c r="I228" s="290"/>
    </row>
    <row r="229" spans="2:9" collapsed="1">
      <c r="B229" s="46" t="s">
        <v>154</v>
      </c>
      <c r="C229" s="379" t="s">
        <v>24</v>
      </c>
      <c r="D229" s="48">
        <v>100</v>
      </c>
      <c r="E229" s="48"/>
      <c r="F229" s="940">
        <v>2</v>
      </c>
      <c r="G229" s="941">
        <f t="shared" si="1"/>
        <v>0.15384615384615385</v>
      </c>
      <c r="H229" s="299">
        <f t="shared" si="2"/>
        <v>200</v>
      </c>
      <c r="I229" s="290"/>
    </row>
    <row r="230" spans="2:9" hidden="1" outlineLevel="1">
      <c r="B230" s="130"/>
      <c r="C230" s="137" t="s">
        <v>295</v>
      </c>
      <c r="D230" s="262">
        <v>16</v>
      </c>
      <c r="E230" s="266"/>
      <c r="F230" s="131"/>
      <c r="G230" s="201"/>
      <c r="H230" s="299"/>
      <c r="I230" s="290"/>
    </row>
    <row r="231" spans="2:9" hidden="1" outlineLevel="1">
      <c r="B231" s="130"/>
      <c r="C231" s="137" t="s">
        <v>296</v>
      </c>
      <c r="D231" s="262">
        <v>20</v>
      </c>
      <c r="E231" s="266"/>
      <c r="F231" s="131"/>
      <c r="G231" s="201"/>
      <c r="H231" s="299"/>
      <c r="I231" s="290"/>
    </row>
    <row r="232" spans="2:9" hidden="1" outlineLevel="1">
      <c r="B232" s="130"/>
      <c r="C232" s="137" t="s">
        <v>297</v>
      </c>
      <c r="D232" s="262">
        <v>16</v>
      </c>
      <c r="E232" s="266"/>
      <c r="F232" s="131"/>
      <c r="G232" s="201"/>
      <c r="H232" s="299"/>
      <c r="I232" s="290"/>
    </row>
    <row r="233" spans="2:9" hidden="1" outlineLevel="1">
      <c r="B233" s="130"/>
      <c r="C233" s="137" t="s">
        <v>298</v>
      </c>
      <c r="D233" s="262">
        <v>16</v>
      </c>
      <c r="E233" s="266"/>
      <c r="F233" s="131"/>
      <c r="G233" s="201"/>
      <c r="H233" s="299"/>
      <c r="I233" s="290"/>
    </row>
    <row r="234" spans="2:9" hidden="1" outlineLevel="1">
      <c r="B234" s="130"/>
      <c r="C234" s="137" t="s">
        <v>299</v>
      </c>
      <c r="D234" s="262">
        <v>16</v>
      </c>
      <c r="E234" s="266"/>
      <c r="F234" s="131"/>
      <c r="G234" s="201"/>
      <c r="H234" s="299"/>
      <c r="I234" s="290"/>
    </row>
    <row r="235" spans="2:9" hidden="1" outlineLevel="1">
      <c r="B235" s="130"/>
      <c r="C235" s="137" t="s">
        <v>300</v>
      </c>
      <c r="D235" s="262">
        <v>16</v>
      </c>
      <c r="E235" s="266"/>
      <c r="F235" s="131"/>
      <c r="G235" s="201"/>
      <c r="H235" s="299"/>
      <c r="I235" s="290"/>
    </row>
    <row r="236" spans="2:9" collapsed="1">
      <c r="B236" s="46" t="s">
        <v>155</v>
      </c>
      <c r="C236" s="379" t="s">
        <v>19</v>
      </c>
      <c r="D236" s="48">
        <v>100</v>
      </c>
      <c r="E236" s="48"/>
      <c r="F236" s="940">
        <v>2</v>
      </c>
      <c r="G236" s="941">
        <f t="shared" si="1"/>
        <v>0.15384615384615385</v>
      </c>
      <c r="H236" s="299">
        <f t="shared" si="2"/>
        <v>200</v>
      </c>
      <c r="I236" s="290"/>
    </row>
    <row r="237" spans="2:9" hidden="1" outlineLevel="1">
      <c r="B237" s="130"/>
      <c r="C237" s="137" t="s">
        <v>301</v>
      </c>
      <c r="D237" s="262">
        <v>25</v>
      </c>
      <c r="E237" s="266"/>
      <c r="F237" s="131"/>
      <c r="G237" s="201"/>
      <c r="H237" s="299"/>
      <c r="I237" s="290"/>
    </row>
    <row r="238" spans="2:9" hidden="1" outlineLevel="1">
      <c r="B238" s="130"/>
      <c r="C238" s="137" t="s">
        <v>302</v>
      </c>
      <c r="D238" s="262">
        <v>25</v>
      </c>
      <c r="E238" s="266"/>
      <c r="F238" s="131"/>
      <c r="G238" s="201"/>
      <c r="H238" s="299"/>
      <c r="I238" s="290"/>
    </row>
    <row r="239" spans="2:9" hidden="1" outlineLevel="1">
      <c r="B239" s="130"/>
      <c r="C239" s="137" t="s">
        <v>303</v>
      </c>
      <c r="D239" s="262">
        <v>25</v>
      </c>
      <c r="E239" s="266"/>
      <c r="F239" s="131"/>
      <c r="G239" s="201"/>
      <c r="H239" s="299"/>
      <c r="I239" s="290"/>
    </row>
    <row r="240" spans="2:9" hidden="1" outlineLevel="1">
      <c r="B240" s="130"/>
      <c r="C240" s="137" t="s">
        <v>304</v>
      </c>
      <c r="D240" s="262">
        <v>25</v>
      </c>
      <c r="E240" s="266"/>
      <c r="F240" s="131"/>
      <c r="G240" s="201"/>
      <c r="H240" s="299"/>
      <c r="I240" s="290"/>
    </row>
    <row r="241" spans="2:9" collapsed="1">
      <c r="B241" s="46" t="s">
        <v>156</v>
      </c>
      <c r="C241" s="379" t="s">
        <v>15</v>
      </c>
      <c r="D241" s="48">
        <v>100</v>
      </c>
      <c r="E241" s="48"/>
      <c r="F241" s="940">
        <v>3</v>
      </c>
      <c r="G241" s="941">
        <f t="shared" si="1"/>
        <v>0.23076923076923078</v>
      </c>
      <c r="H241" s="299">
        <f t="shared" si="2"/>
        <v>300</v>
      </c>
      <c r="I241" s="290"/>
    </row>
    <row r="242" spans="2:9" hidden="1" outlineLevel="1">
      <c r="B242" s="130"/>
      <c r="C242" s="137" t="s">
        <v>305</v>
      </c>
      <c r="D242" s="262">
        <v>30</v>
      </c>
      <c r="E242" s="266"/>
      <c r="F242" s="131"/>
      <c r="G242" s="201"/>
      <c r="H242" s="299"/>
      <c r="I242" s="290"/>
    </row>
    <row r="243" spans="2:9" hidden="1" outlineLevel="1">
      <c r="B243" s="130"/>
      <c r="C243" s="137" t="s">
        <v>306</v>
      </c>
      <c r="D243" s="262">
        <v>30</v>
      </c>
      <c r="E243" s="266"/>
      <c r="F243" s="131"/>
      <c r="G243" s="201"/>
      <c r="H243" s="299"/>
      <c r="I243" s="290"/>
    </row>
    <row r="244" spans="2:9" hidden="1" outlineLevel="1">
      <c r="B244" s="130"/>
      <c r="C244" s="137" t="s">
        <v>307</v>
      </c>
      <c r="D244" s="262">
        <v>40</v>
      </c>
      <c r="E244" s="266"/>
      <c r="F244" s="131"/>
      <c r="G244" s="201"/>
      <c r="H244" s="299"/>
      <c r="I244" s="290"/>
    </row>
    <row r="245" spans="2:9" collapsed="1">
      <c r="B245" s="46" t="s">
        <v>157</v>
      </c>
      <c r="C245" s="379" t="s">
        <v>20</v>
      </c>
      <c r="D245" s="48">
        <v>100</v>
      </c>
      <c r="E245" s="48"/>
      <c r="F245" s="940">
        <v>2</v>
      </c>
      <c r="G245" s="941">
        <f t="shared" si="1"/>
        <v>0.15384615384615385</v>
      </c>
      <c r="H245" s="299">
        <f t="shared" si="2"/>
        <v>200</v>
      </c>
      <c r="I245" s="290"/>
    </row>
    <row r="246" spans="2:9" hidden="1" outlineLevel="1">
      <c r="B246" s="130"/>
      <c r="C246" s="137" t="s">
        <v>308</v>
      </c>
      <c r="D246" s="262">
        <v>10</v>
      </c>
      <c r="E246" s="266"/>
      <c r="F246" s="131"/>
      <c r="G246" s="201"/>
      <c r="H246" s="879"/>
      <c r="I246" s="290"/>
    </row>
    <row r="247" spans="2:9" hidden="1" outlineLevel="1">
      <c r="B247" s="130"/>
      <c r="C247" s="137" t="s">
        <v>309</v>
      </c>
      <c r="D247" s="262">
        <v>10</v>
      </c>
      <c r="E247" s="266"/>
      <c r="F247" s="131"/>
      <c r="G247" s="201"/>
      <c r="H247" s="879"/>
      <c r="I247" s="290"/>
    </row>
    <row r="248" spans="2:9" hidden="1" outlineLevel="1">
      <c r="B248" s="130"/>
      <c r="C248" s="137" t="s">
        <v>310</v>
      </c>
      <c r="D248" s="262">
        <v>20</v>
      </c>
      <c r="E248" s="266"/>
      <c r="F248" s="131"/>
      <c r="G248" s="201"/>
      <c r="H248" s="879"/>
      <c r="I248" s="290"/>
    </row>
    <row r="249" spans="2:9" hidden="1" outlineLevel="1">
      <c r="B249" s="130"/>
      <c r="C249" s="137" t="s">
        <v>311</v>
      </c>
      <c r="D249" s="262">
        <v>10</v>
      </c>
      <c r="E249" s="266"/>
      <c r="F249" s="131"/>
      <c r="G249" s="201"/>
      <c r="H249" s="879"/>
      <c r="I249" s="290"/>
    </row>
    <row r="250" spans="2:9" hidden="1" outlineLevel="1">
      <c r="B250" s="130"/>
      <c r="C250" s="137" t="s">
        <v>312</v>
      </c>
      <c r="D250" s="262">
        <v>10</v>
      </c>
      <c r="E250" s="266"/>
      <c r="F250" s="131"/>
      <c r="G250" s="201"/>
      <c r="H250" s="879"/>
      <c r="I250" s="290"/>
    </row>
    <row r="251" spans="2:9" hidden="1" outlineLevel="1">
      <c r="B251" s="130"/>
      <c r="C251" s="137" t="s">
        <v>313</v>
      </c>
      <c r="D251" s="262">
        <v>10</v>
      </c>
      <c r="E251" s="266"/>
      <c r="F251" s="131"/>
      <c r="G251" s="201"/>
      <c r="H251" s="879"/>
      <c r="I251" s="290"/>
    </row>
    <row r="252" spans="2:9" hidden="1" outlineLevel="1">
      <c r="B252" s="130"/>
      <c r="C252" s="137" t="s">
        <v>314</v>
      </c>
      <c r="D252" s="262">
        <v>10</v>
      </c>
      <c r="E252" s="266"/>
      <c r="F252" s="131"/>
      <c r="G252" s="201"/>
      <c r="H252" s="879"/>
      <c r="I252" s="290"/>
    </row>
    <row r="253" spans="2:9" hidden="1" outlineLevel="1">
      <c r="B253" s="130"/>
      <c r="C253" s="137" t="s">
        <v>315</v>
      </c>
      <c r="D253" s="262">
        <v>10</v>
      </c>
      <c r="E253" s="266"/>
      <c r="F253" s="131"/>
      <c r="G253" s="201"/>
      <c r="H253" s="879"/>
      <c r="I253" s="290"/>
    </row>
    <row r="254" spans="2:9" hidden="1" outlineLevel="1">
      <c r="B254" s="130"/>
      <c r="C254" s="137" t="s">
        <v>316</v>
      </c>
      <c r="D254" s="262">
        <v>10</v>
      </c>
      <c r="E254" s="266"/>
      <c r="F254" s="131"/>
      <c r="G254" s="201"/>
      <c r="H254" s="879"/>
      <c r="I254" s="290"/>
    </row>
    <row r="255" spans="2:9" ht="15" collapsed="1" thickBot="1">
      <c r="B255" s="46" t="s">
        <v>158</v>
      </c>
      <c r="C255" s="379" t="s">
        <v>159</v>
      </c>
      <c r="D255" s="48">
        <v>100</v>
      </c>
      <c r="E255" s="48"/>
      <c r="F255" s="940">
        <v>2</v>
      </c>
      <c r="G255" s="941">
        <f t="shared" si="1"/>
        <v>0.15384615384615385</v>
      </c>
      <c r="H255" s="879">
        <f t="shared" si="2"/>
        <v>200</v>
      </c>
      <c r="I255" s="892"/>
    </row>
    <row r="256" spans="2:9" hidden="1" outlineLevel="1">
      <c r="B256" s="130"/>
      <c r="C256" s="137" t="s">
        <v>317</v>
      </c>
      <c r="D256" s="882">
        <v>25</v>
      </c>
      <c r="E256" s="266"/>
      <c r="F256" s="131"/>
      <c r="G256" s="201"/>
      <c r="H256" s="309"/>
      <c r="I256" s="880"/>
    </row>
    <row r="257" spans="2:9" hidden="1" outlineLevel="1">
      <c r="B257" s="130"/>
      <c r="C257" s="137" t="s">
        <v>318</v>
      </c>
      <c r="D257" s="262">
        <v>25</v>
      </c>
      <c r="E257" s="266"/>
      <c r="F257" s="131"/>
      <c r="G257" s="201"/>
      <c r="H257" s="309"/>
      <c r="I257" s="880"/>
    </row>
    <row r="258" spans="2:9" hidden="1" outlineLevel="1">
      <c r="B258" s="130"/>
      <c r="C258" s="137" t="s">
        <v>319</v>
      </c>
      <c r="D258" s="262">
        <v>25</v>
      </c>
      <c r="E258" s="266"/>
      <c r="F258" s="131"/>
      <c r="G258" s="201"/>
      <c r="H258" s="309"/>
      <c r="I258" s="880"/>
    </row>
    <row r="259" spans="2:9" ht="15" hidden="1" outlineLevel="1" thickBot="1">
      <c r="B259" s="130"/>
      <c r="C259" s="137" t="s">
        <v>320</v>
      </c>
      <c r="D259" s="262">
        <v>25</v>
      </c>
      <c r="E259" s="266"/>
      <c r="F259" s="131"/>
      <c r="G259" s="201"/>
      <c r="H259" s="309"/>
      <c r="I259" s="881"/>
    </row>
    <row r="260" spans="2:9" ht="7.5" customHeight="1">
      <c r="B260" s="220"/>
      <c r="C260" s="209"/>
      <c r="D260" s="221"/>
      <c r="E260" s="221"/>
      <c r="F260" s="211"/>
      <c r="G260" s="221"/>
      <c r="H260" s="222"/>
      <c r="I260" s="223"/>
    </row>
    <row r="261" spans="2:9">
      <c r="B261" s="1"/>
      <c r="D261" s="225"/>
      <c r="E261" s="225"/>
      <c r="F261" s="226"/>
      <c r="G261" s="225"/>
      <c r="H261" s="227"/>
      <c r="I261" s="227"/>
    </row>
    <row r="262" spans="2:9" ht="14.25" customHeight="1">
      <c r="B262" s="1"/>
      <c r="C262" s="228"/>
      <c r="D262" s="225"/>
      <c r="E262" s="225"/>
      <c r="F262" s="226"/>
      <c r="G262" s="229"/>
      <c r="H262" s="227"/>
      <c r="I262" s="227"/>
    </row>
    <row r="263" spans="2:9" ht="15" hidden="1" customHeight="1">
      <c r="B263" s="1"/>
      <c r="C263" s="228"/>
      <c r="D263" s="225"/>
      <c r="E263" s="225"/>
      <c r="F263" s="226"/>
      <c r="G263" s="229"/>
      <c r="H263" s="227"/>
      <c r="I263" s="227"/>
    </row>
    <row r="264" spans="2:9" ht="15" hidden="1" customHeight="1">
      <c r="B264" s="1"/>
      <c r="C264" s="228"/>
      <c r="D264" s="225"/>
      <c r="E264" s="225"/>
      <c r="F264" s="226"/>
      <c r="G264" s="229"/>
      <c r="H264" s="227"/>
      <c r="I264" s="227"/>
    </row>
    <row r="265" spans="2:9">
      <c r="B265" s="1"/>
      <c r="D265" s="225"/>
      <c r="E265" s="225"/>
      <c r="F265" s="226"/>
      <c r="G265" s="225"/>
      <c r="H265" s="227"/>
      <c r="I265" s="227"/>
    </row>
    <row r="266" spans="2:9">
      <c r="B266" s="1"/>
      <c r="D266" s="225"/>
      <c r="E266" s="225"/>
      <c r="F266" s="226"/>
      <c r="G266" s="225"/>
      <c r="H266" s="227"/>
      <c r="I266" s="227"/>
    </row>
    <row r="267" spans="2:9">
      <c r="B267" s="1"/>
      <c r="D267" s="225"/>
      <c r="E267" s="225"/>
      <c r="F267" s="226"/>
      <c r="G267" s="225"/>
      <c r="H267" s="227"/>
      <c r="I267" s="227"/>
    </row>
    <row r="268" spans="2:9">
      <c r="B268" s="1"/>
      <c r="D268" s="225"/>
      <c r="E268" s="225"/>
      <c r="F268" s="226"/>
      <c r="G268" s="225"/>
      <c r="H268" s="227"/>
      <c r="I268" s="227"/>
    </row>
    <row r="269" spans="2:9">
      <c r="B269" s="1"/>
      <c r="D269" s="225"/>
      <c r="E269" s="225"/>
      <c r="F269" s="226"/>
      <c r="G269" s="225"/>
      <c r="H269" s="227"/>
      <c r="I269" s="227"/>
    </row>
    <row r="270" spans="2:9">
      <c r="B270" s="1"/>
      <c r="D270" s="225"/>
      <c r="E270" s="225"/>
      <c r="F270" s="226"/>
      <c r="G270" s="225"/>
      <c r="H270" s="227"/>
      <c r="I270" s="227"/>
    </row>
    <row r="271" spans="2:9">
      <c r="B271" s="1"/>
      <c r="D271" s="225"/>
      <c r="E271" s="225"/>
      <c r="F271" s="226"/>
      <c r="G271" s="225"/>
      <c r="H271" s="227"/>
      <c r="I271" s="227"/>
    </row>
    <row r="272" spans="2:9">
      <c r="B272" s="1"/>
      <c r="D272" s="225"/>
      <c r="E272" s="225"/>
      <c r="F272" s="226"/>
      <c r="G272" s="225"/>
      <c r="H272" s="227"/>
      <c r="I272" s="227"/>
    </row>
    <row r="273" spans="2:9">
      <c r="B273" s="1"/>
      <c r="D273" s="225"/>
      <c r="E273" s="225"/>
      <c r="F273" s="226"/>
      <c r="G273" s="225"/>
      <c r="H273" s="227"/>
      <c r="I273" s="227"/>
    </row>
    <row r="274" spans="2:9">
      <c r="B274" s="1"/>
      <c r="D274" s="225"/>
      <c r="E274" s="225"/>
      <c r="F274" s="226"/>
      <c r="G274" s="225"/>
      <c r="H274" s="227"/>
      <c r="I274" s="227"/>
    </row>
    <row r="275" spans="2:9">
      <c r="B275" s="1"/>
      <c r="D275" s="225"/>
      <c r="E275" s="225"/>
      <c r="F275" s="226"/>
      <c r="G275" s="225"/>
      <c r="H275" s="227"/>
      <c r="I275" s="227"/>
    </row>
    <row r="276" spans="2:9">
      <c r="B276" s="1"/>
      <c r="D276" s="225"/>
      <c r="E276" s="225"/>
      <c r="F276" s="226"/>
      <c r="G276" s="225"/>
      <c r="H276" s="227"/>
      <c r="I276" s="227"/>
    </row>
    <row r="277" spans="2:9">
      <c r="B277" s="1"/>
      <c r="C277" s="1"/>
      <c r="D277" s="225"/>
      <c r="E277" s="225"/>
      <c r="F277" s="226"/>
      <c r="G277" s="225"/>
      <c r="H277" s="227"/>
      <c r="I277" s="227"/>
    </row>
    <row r="278" spans="2:9">
      <c r="B278" s="1"/>
      <c r="C278" s="1"/>
      <c r="D278" s="225"/>
      <c r="E278" s="225"/>
      <c r="F278" s="226"/>
      <c r="G278" s="225"/>
      <c r="H278" s="227"/>
      <c r="I278" s="227"/>
    </row>
    <row r="279" spans="2:9">
      <c r="B279" s="1"/>
      <c r="C279" s="1"/>
      <c r="D279" s="225"/>
      <c r="E279" s="225"/>
      <c r="F279" s="226"/>
      <c r="G279" s="225"/>
      <c r="H279" s="227"/>
      <c r="I279" s="227"/>
    </row>
    <row r="280" spans="2:9">
      <c r="B280" s="1"/>
      <c r="C280" s="1"/>
      <c r="D280" s="225"/>
      <c r="E280" s="225"/>
      <c r="F280" s="226"/>
      <c r="G280" s="225"/>
      <c r="H280" s="227"/>
      <c r="I280" s="227"/>
    </row>
    <row r="281" spans="2:9">
      <c r="B281" s="1"/>
      <c r="C281" s="1"/>
      <c r="D281" s="225"/>
      <c r="E281" s="225"/>
      <c r="F281" s="226"/>
      <c r="G281" s="225"/>
      <c r="H281" s="227"/>
      <c r="I281" s="227"/>
    </row>
    <row r="282" spans="2:9">
      <c r="B282" s="1"/>
      <c r="C282" s="1"/>
      <c r="D282" s="225"/>
      <c r="E282" s="225"/>
      <c r="F282" s="226"/>
      <c r="G282" s="225"/>
      <c r="H282" s="227"/>
      <c r="I282" s="227"/>
    </row>
    <row r="283" spans="2:9">
      <c r="B283" s="1"/>
      <c r="C283" s="1"/>
      <c r="D283" s="225"/>
      <c r="E283" s="225"/>
      <c r="F283" s="226"/>
      <c r="G283" s="225"/>
      <c r="H283" s="227"/>
      <c r="I283" s="227"/>
    </row>
    <row r="284" spans="2:9">
      <c r="B284" s="1"/>
      <c r="C284" s="1"/>
      <c r="D284" s="225"/>
      <c r="E284" s="225"/>
      <c r="F284" s="226"/>
      <c r="G284" s="225"/>
      <c r="H284" s="227"/>
      <c r="I284" s="227"/>
    </row>
    <row r="285" spans="2:9">
      <c r="B285" s="1"/>
      <c r="C285" s="1"/>
      <c r="D285" s="225"/>
      <c r="E285" s="225"/>
      <c r="F285" s="226"/>
      <c r="G285" s="225"/>
      <c r="H285" s="227"/>
      <c r="I285" s="227"/>
    </row>
    <row r="286" spans="2:9">
      <c r="B286" s="1"/>
      <c r="C286" s="1"/>
      <c r="D286" s="225"/>
      <c r="E286" s="225"/>
      <c r="F286" s="226"/>
      <c r="G286" s="225"/>
      <c r="H286" s="227"/>
      <c r="I286" s="227"/>
    </row>
    <row r="287" spans="2:9">
      <c r="B287" s="1"/>
      <c r="C287" s="1"/>
      <c r="D287" s="225"/>
      <c r="E287" s="225"/>
      <c r="F287" s="226"/>
      <c r="G287" s="225"/>
      <c r="H287" s="227"/>
      <c r="I287" s="227"/>
    </row>
    <row r="288" spans="2:9">
      <c r="B288" s="1"/>
      <c r="C288" s="1"/>
      <c r="D288" s="225"/>
      <c r="E288" s="225"/>
      <c r="F288" s="226"/>
      <c r="G288" s="225"/>
      <c r="H288" s="227"/>
      <c r="I288" s="227"/>
    </row>
    <row r="289" spans="2:9">
      <c r="B289" s="1"/>
      <c r="C289" s="1"/>
      <c r="D289" s="225"/>
      <c r="E289" s="225"/>
      <c r="F289" s="226"/>
      <c r="G289" s="225"/>
      <c r="H289" s="227"/>
      <c r="I289" s="227"/>
    </row>
    <row r="290" spans="2:9">
      <c r="B290" s="1"/>
      <c r="C290" s="1"/>
      <c r="D290" s="225"/>
      <c r="E290" s="225"/>
      <c r="F290" s="226"/>
      <c r="G290" s="225"/>
      <c r="H290" s="227"/>
      <c r="I290" s="227"/>
    </row>
    <row r="291" spans="2:9">
      <c r="B291" s="1"/>
      <c r="C291" s="1"/>
      <c r="D291" s="225"/>
      <c r="E291" s="225"/>
      <c r="F291" s="226"/>
      <c r="G291" s="225"/>
      <c r="H291" s="227"/>
      <c r="I291" s="227"/>
    </row>
    <row r="292" spans="2:9">
      <c r="B292" s="1"/>
      <c r="C292" s="1"/>
      <c r="D292" s="225"/>
      <c r="E292" s="225"/>
      <c r="F292" s="226"/>
      <c r="G292" s="225"/>
      <c r="H292" s="227"/>
      <c r="I292" s="227"/>
    </row>
    <row r="293" spans="2:9">
      <c r="B293" s="1"/>
      <c r="C293" s="1"/>
      <c r="D293" s="225"/>
      <c r="E293" s="225"/>
      <c r="F293" s="226"/>
      <c r="G293" s="225"/>
      <c r="H293" s="227"/>
      <c r="I293" s="227"/>
    </row>
    <row r="294" spans="2:9">
      <c r="B294" s="1"/>
      <c r="C294" s="1"/>
      <c r="D294" s="225"/>
      <c r="E294" s="225"/>
      <c r="F294" s="226"/>
      <c r="G294" s="225"/>
      <c r="H294" s="227"/>
      <c r="I294" s="227"/>
    </row>
    <row r="295" spans="2:9">
      <c r="B295" s="1"/>
      <c r="C295" s="1"/>
      <c r="D295" s="225"/>
      <c r="E295" s="225"/>
      <c r="F295" s="226"/>
      <c r="G295" s="225"/>
      <c r="H295" s="227"/>
      <c r="I295" s="227"/>
    </row>
    <row r="296" spans="2:9">
      <c r="B296" s="1"/>
      <c r="C296" s="1"/>
      <c r="D296" s="225"/>
      <c r="E296" s="225"/>
      <c r="F296" s="226"/>
      <c r="G296" s="225"/>
      <c r="H296" s="227"/>
      <c r="I296" s="227"/>
    </row>
    <row r="297" spans="2:9">
      <c r="B297" s="1"/>
      <c r="C297" s="1"/>
      <c r="D297" s="225"/>
      <c r="E297" s="225"/>
      <c r="F297" s="226"/>
      <c r="G297" s="225"/>
      <c r="H297" s="227"/>
      <c r="I297" s="227"/>
    </row>
    <row r="298" spans="2:9">
      <c r="B298" s="1"/>
      <c r="C298" s="1"/>
      <c r="D298" s="225"/>
      <c r="E298" s="225"/>
      <c r="F298" s="226"/>
      <c r="G298" s="225"/>
      <c r="H298" s="227"/>
      <c r="I298" s="227"/>
    </row>
    <row r="299" spans="2:9">
      <c r="B299" s="1"/>
      <c r="C299" s="1"/>
      <c r="D299" s="225"/>
      <c r="E299" s="225"/>
      <c r="F299" s="226"/>
      <c r="G299" s="225"/>
      <c r="H299" s="227"/>
      <c r="I299" s="227"/>
    </row>
    <row r="300" spans="2:9">
      <c r="B300" s="1"/>
      <c r="C300" s="1"/>
      <c r="D300" s="225"/>
      <c r="E300" s="225"/>
      <c r="F300" s="226"/>
      <c r="G300" s="225"/>
      <c r="H300" s="227"/>
      <c r="I300" s="227"/>
    </row>
    <row r="301" spans="2:9">
      <c r="B301" s="1"/>
      <c r="C301" s="1"/>
      <c r="D301" s="225"/>
      <c r="E301" s="225"/>
      <c r="F301" s="226"/>
      <c r="G301" s="225"/>
      <c r="H301" s="227"/>
      <c r="I301" s="227"/>
    </row>
    <row r="302" spans="2:9">
      <c r="B302" s="1"/>
      <c r="C302" s="1"/>
      <c r="D302" s="225"/>
      <c r="E302" s="225"/>
      <c r="F302" s="226"/>
      <c r="G302" s="225"/>
      <c r="H302" s="227"/>
      <c r="I302" s="227"/>
    </row>
    <row r="303" spans="2:9">
      <c r="B303" s="1"/>
      <c r="C303" s="1"/>
      <c r="D303" s="225"/>
      <c r="E303" s="225"/>
      <c r="F303" s="226"/>
      <c r="G303" s="225"/>
      <c r="H303" s="227"/>
      <c r="I303" s="227"/>
    </row>
    <row r="304" spans="2:9">
      <c r="B304" s="1"/>
      <c r="C304" s="1"/>
      <c r="D304" s="225"/>
      <c r="E304" s="225"/>
      <c r="F304" s="226"/>
      <c r="G304" s="225"/>
      <c r="H304" s="227"/>
      <c r="I304" s="227"/>
    </row>
    <row r="305" spans="2:9">
      <c r="B305" s="1"/>
      <c r="C305" s="1"/>
      <c r="D305" s="225"/>
      <c r="E305" s="225"/>
      <c r="F305" s="226"/>
      <c r="G305" s="225"/>
      <c r="H305" s="227"/>
      <c r="I305" s="227"/>
    </row>
    <row r="306" spans="2:9">
      <c r="B306" s="1"/>
      <c r="C306" s="1"/>
      <c r="D306" s="225"/>
      <c r="E306" s="225"/>
      <c r="F306" s="226"/>
      <c r="G306" s="225"/>
      <c r="H306" s="227"/>
      <c r="I306" s="227"/>
    </row>
    <row r="307" spans="2:9">
      <c r="B307" s="1"/>
      <c r="C307" s="1"/>
      <c r="D307" s="225"/>
      <c r="E307" s="225"/>
      <c r="F307" s="226"/>
      <c r="G307" s="225"/>
      <c r="H307" s="227"/>
      <c r="I307" s="227"/>
    </row>
    <row r="308" spans="2:9">
      <c r="B308" s="1"/>
      <c r="C308" s="1"/>
      <c r="D308" s="225"/>
      <c r="E308" s="225"/>
      <c r="F308" s="226"/>
      <c r="G308" s="225"/>
      <c r="H308" s="227"/>
      <c r="I308" s="227"/>
    </row>
    <row r="309" spans="2:9">
      <c r="B309" s="1"/>
      <c r="C309" s="1"/>
      <c r="D309" s="225"/>
      <c r="E309" s="225"/>
      <c r="F309" s="226"/>
      <c r="G309" s="225"/>
      <c r="H309" s="227"/>
      <c r="I309" s="227"/>
    </row>
    <row r="310" spans="2:9">
      <c r="B310" s="1"/>
      <c r="C310" s="1"/>
      <c r="D310" s="225"/>
      <c r="E310" s="225"/>
      <c r="F310" s="226"/>
      <c r="G310" s="225"/>
      <c r="H310" s="227"/>
      <c r="I310" s="227"/>
    </row>
    <row r="311" spans="2:9">
      <c r="B311" s="1"/>
      <c r="C311" s="1"/>
      <c r="D311" s="225"/>
      <c r="E311" s="225"/>
      <c r="F311" s="226"/>
      <c r="G311" s="225"/>
      <c r="H311" s="227"/>
      <c r="I311" s="227"/>
    </row>
    <row r="312" spans="2:9">
      <c r="B312" s="1"/>
      <c r="C312" s="1"/>
      <c r="D312" s="225"/>
      <c r="E312" s="225"/>
      <c r="F312" s="226"/>
      <c r="G312" s="225"/>
      <c r="H312" s="227"/>
      <c r="I312" s="227"/>
    </row>
    <row r="313" spans="2:9">
      <c r="B313" s="1"/>
      <c r="C313" s="1"/>
      <c r="D313" s="225"/>
      <c r="E313" s="225"/>
      <c r="F313" s="226"/>
      <c r="G313" s="225"/>
      <c r="H313" s="227"/>
      <c r="I313" s="227"/>
    </row>
    <row r="314" spans="2:9">
      <c r="B314" s="1"/>
      <c r="C314" s="1"/>
      <c r="D314" s="225"/>
      <c r="E314" s="225"/>
      <c r="F314" s="226"/>
      <c r="G314" s="225"/>
      <c r="H314" s="227"/>
      <c r="I314" s="227"/>
    </row>
    <row r="315" spans="2:9">
      <c r="B315" s="1"/>
      <c r="C315" s="1"/>
      <c r="D315" s="225"/>
      <c r="E315" s="225"/>
      <c r="F315" s="226"/>
      <c r="G315" s="225"/>
      <c r="H315" s="227"/>
      <c r="I315" s="227"/>
    </row>
    <row r="316" spans="2:9">
      <c r="B316" s="1"/>
      <c r="C316" s="1"/>
      <c r="D316" s="225"/>
      <c r="E316" s="225"/>
      <c r="F316" s="226"/>
      <c r="G316" s="225"/>
      <c r="H316" s="227"/>
      <c r="I316" s="227"/>
    </row>
    <row r="317" spans="2:9">
      <c r="B317" s="1"/>
      <c r="C317" s="1"/>
      <c r="D317" s="225"/>
      <c r="E317" s="225"/>
      <c r="F317" s="226"/>
      <c r="G317" s="225"/>
      <c r="H317" s="227"/>
      <c r="I317" s="227"/>
    </row>
    <row r="318" spans="2:9">
      <c r="B318" s="1"/>
      <c r="C318" s="1"/>
      <c r="D318" s="225"/>
      <c r="E318" s="225"/>
      <c r="F318" s="226"/>
      <c r="G318" s="225"/>
      <c r="H318" s="227"/>
      <c r="I318" s="227"/>
    </row>
    <row r="319" spans="2:9">
      <c r="B319" s="1"/>
      <c r="C319" s="1"/>
      <c r="D319" s="225"/>
      <c r="E319" s="225"/>
      <c r="F319" s="226"/>
      <c r="G319" s="225"/>
      <c r="H319" s="227"/>
      <c r="I319" s="227"/>
    </row>
    <row r="320" spans="2:9">
      <c r="B320" s="1"/>
      <c r="C320" s="1"/>
      <c r="D320" s="225"/>
      <c r="E320" s="225"/>
      <c r="F320" s="226"/>
      <c r="G320" s="225"/>
      <c r="H320" s="227"/>
      <c r="I320" s="227"/>
    </row>
    <row r="321" spans="2:9">
      <c r="B321" s="1"/>
      <c r="C321" s="1"/>
      <c r="D321" s="225"/>
      <c r="E321" s="225"/>
      <c r="F321" s="226"/>
      <c r="G321" s="225"/>
      <c r="H321" s="227"/>
      <c r="I321" s="227"/>
    </row>
    <row r="322" spans="2:9">
      <c r="B322" s="1"/>
      <c r="C322" s="1"/>
      <c r="D322" s="225"/>
      <c r="E322" s="225"/>
      <c r="F322" s="226"/>
      <c r="G322" s="225"/>
      <c r="H322" s="227"/>
      <c r="I322" s="227"/>
    </row>
    <row r="323" spans="2:9">
      <c r="B323" s="1"/>
      <c r="C323" s="1"/>
      <c r="D323" s="225"/>
      <c r="E323" s="225"/>
      <c r="F323" s="226"/>
      <c r="G323" s="225"/>
      <c r="H323" s="227"/>
      <c r="I323" s="227"/>
    </row>
    <row r="324" spans="2:9">
      <c r="B324" s="1"/>
      <c r="C324" s="1"/>
      <c r="D324" s="225"/>
      <c r="E324" s="225"/>
      <c r="F324" s="226"/>
      <c r="G324" s="225"/>
      <c r="H324" s="227"/>
      <c r="I324" s="227"/>
    </row>
    <row r="325" spans="2:9">
      <c r="B325" s="1"/>
      <c r="C325" s="1"/>
      <c r="D325" s="225"/>
      <c r="E325" s="225"/>
      <c r="F325" s="226"/>
      <c r="G325" s="225"/>
      <c r="H325" s="227"/>
      <c r="I325" s="227"/>
    </row>
    <row r="326" spans="2:9">
      <c r="B326" s="1"/>
      <c r="C326" s="1"/>
      <c r="D326" s="225"/>
      <c r="E326" s="225"/>
      <c r="F326" s="226"/>
      <c r="G326" s="225"/>
      <c r="H326" s="227"/>
      <c r="I326" s="227"/>
    </row>
    <row r="327" spans="2:9">
      <c r="B327" s="1"/>
      <c r="C327" s="1"/>
      <c r="D327" s="225"/>
      <c r="E327" s="225"/>
      <c r="F327" s="226"/>
      <c r="G327" s="225"/>
      <c r="H327" s="227"/>
      <c r="I327" s="227"/>
    </row>
    <row r="328" spans="2:9">
      <c r="B328" s="1"/>
      <c r="C328" s="1"/>
      <c r="D328" s="225"/>
      <c r="E328" s="225"/>
      <c r="F328" s="226"/>
      <c r="G328" s="225"/>
      <c r="H328" s="227"/>
      <c r="I328" s="227"/>
    </row>
    <row r="329" spans="2:9">
      <c r="B329" s="1"/>
      <c r="C329" s="1"/>
      <c r="D329" s="225"/>
      <c r="E329" s="225"/>
      <c r="F329" s="226"/>
      <c r="G329" s="225"/>
      <c r="H329" s="227"/>
      <c r="I329" s="227"/>
    </row>
    <row r="330" spans="2:9">
      <c r="B330" s="1"/>
      <c r="C330" s="1"/>
      <c r="D330" s="225"/>
      <c r="E330" s="225"/>
      <c r="F330" s="226"/>
      <c r="G330" s="225"/>
      <c r="H330" s="227"/>
      <c r="I330" s="227"/>
    </row>
    <row r="331" spans="2:9">
      <c r="B331" s="1"/>
      <c r="C331" s="1"/>
      <c r="D331" s="225"/>
      <c r="E331" s="225"/>
      <c r="F331" s="226"/>
      <c r="G331" s="225"/>
      <c r="H331" s="227"/>
      <c r="I331" s="227"/>
    </row>
    <row r="332" spans="2:9">
      <c r="B332" s="1"/>
      <c r="C332" s="1"/>
      <c r="D332" s="225"/>
      <c r="E332" s="225"/>
      <c r="F332" s="226"/>
      <c r="G332" s="225"/>
      <c r="H332" s="227"/>
      <c r="I332" s="227"/>
    </row>
    <row r="333" spans="2:9">
      <c r="B333" s="1"/>
      <c r="C333" s="1"/>
      <c r="D333" s="225"/>
      <c r="E333" s="225"/>
      <c r="F333" s="226"/>
      <c r="G333" s="225"/>
      <c r="H333" s="227"/>
      <c r="I333" s="227"/>
    </row>
    <row r="334" spans="2:9">
      <c r="B334" s="1"/>
      <c r="C334" s="1"/>
      <c r="D334" s="225"/>
      <c r="E334" s="225"/>
      <c r="F334" s="226"/>
      <c r="G334" s="225"/>
      <c r="H334" s="227"/>
      <c r="I334" s="227"/>
    </row>
    <row r="335" spans="2:9">
      <c r="B335" s="1"/>
      <c r="C335" s="1"/>
      <c r="D335" s="225"/>
      <c r="E335" s="225"/>
      <c r="F335" s="226"/>
      <c r="G335" s="225"/>
      <c r="H335" s="227"/>
      <c r="I335" s="227"/>
    </row>
    <row r="336" spans="2:9">
      <c r="B336" s="1"/>
      <c r="C336" s="1"/>
      <c r="D336" s="225"/>
      <c r="E336" s="225"/>
      <c r="F336" s="226"/>
      <c r="G336" s="225"/>
      <c r="H336" s="227"/>
      <c r="I336" s="227"/>
    </row>
    <row r="337" spans="2:9">
      <c r="B337" s="1"/>
      <c r="C337" s="1"/>
      <c r="D337" s="225"/>
      <c r="E337" s="225"/>
      <c r="F337" s="226"/>
      <c r="G337" s="225"/>
      <c r="H337" s="227"/>
      <c r="I337" s="227"/>
    </row>
    <row r="338" spans="2:9">
      <c r="B338" s="1"/>
      <c r="C338" s="1"/>
      <c r="D338" s="225"/>
      <c r="E338" s="225"/>
      <c r="F338" s="226"/>
      <c r="G338" s="225"/>
      <c r="H338" s="227"/>
      <c r="I338" s="227"/>
    </row>
    <row r="339" spans="2:9">
      <c r="B339" s="1"/>
      <c r="C339" s="1"/>
      <c r="D339" s="225"/>
      <c r="E339" s="225"/>
      <c r="F339" s="226"/>
      <c r="G339" s="225"/>
      <c r="H339" s="227"/>
      <c r="I339" s="227"/>
    </row>
    <row r="340" spans="2:9">
      <c r="B340" s="1"/>
      <c r="C340" s="1"/>
      <c r="D340" s="225"/>
      <c r="E340" s="225"/>
      <c r="F340" s="226"/>
      <c r="G340" s="225"/>
      <c r="H340" s="227"/>
      <c r="I340" s="227"/>
    </row>
    <row r="341" spans="2:9">
      <c r="B341" s="1"/>
      <c r="C341" s="1"/>
      <c r="D341" s="225"/>
      <c r="E341" s="225"/>
      <c r="F341" s="226"/>
      <c r="G341" s="225"/>
      <c r="H341" s="227"/>
      <c r="I341" s="227"/>
    </row>
    <row r="342" spans="2:9">
      <c r="B342" s="1"/>
      <c r="C342" s="1"/>
      <c r="D342" s="225"/>
      <c r="E342" s="225"/>
      <c r="F342" s="226"/>
      <c r="G342" s="225"/>
      <c r="H342" s="227"/>
      <c r="I342" s="227"/>
    </row>
    <row r="343" spans="2:9">
      <c r="B343" s="1"/>
      <c r="C343" s="1"/>
      <c r="D343" s="225"/>
      <c r="E343" s="225"/>
      <c r="F343" s="226"/>
      <c r="G343" s="225"/>
      <c r="H343" s="227"/>
      <c r="I343" s="227"/>
    </row>
    <row r="344" spans="2:9">
      <c r="B344" s="1"/>
      <c r="C344" s="1"/>
      <c r="D344" s="225"/>
      <c r="E344" s="225"/>
      <c r="F344" s="226"/>
      <c r="G344" s="225"/>
      <c r="H344" s="227"/>
      <c r="I344" s="227"/>
    </row>
    <row r="345" spans="2:9">
      <c r="B345" s="1"/>
      <c r="C345" s="1"/>
      <c r="D345" s="225"/>
      <c r="E345" s="225"/>
      <c r="F345" s="226"/>
      <c r="G345" s="225"/>
      <c r="H345" s="227"/>
      <c r="I345" s="227"/>
    </row>
    <row r="346" spans="2:9">
      <c r="B346" s="1"/>
      <c r="C346" s="1"/>
      <c r="D346" s="225"/>
      <c r="E346" s="225"/>
      <c r="F346" s="226"/>
      <c r="G346" s="225"/>
      <c r="H346" s="227"/>
      <c r="I346" s="227"/>
    </row>
    <row r="347" spans="2:9">
      <c r="B347" s="1"/>
      <c r="C347" s="1"/>
      <c r="D347" s="225"/>
      <c r="E347" s="225"/>
      <c r="F347" s="226"/>
      <c r="G347" s="225"/>
      <c r="H347" s="227"/>
      <c r="I347" s="227"/>
    </row>
    <row r="348" spans="2:9">
      <c r="B348" s="1"/>
      <c r="C348" s="1"/>
      <c r="D348" s="225"/>
      <c r="E348" s="225"/>
      <c r="F348" s="226"/>
      <c r="G348" s="225"/>
      <c r="H348" s="227"/>
      <c r="I348" s="227"/>
    </row>
    <row r="349" spans="2:9">
      <c r="B349" s="1"/>
      <c r="C349" s="1"/>
      <c r="D349" s="225"/>
      <c r="E349" s="225"/>
      <c r="F349" s="226"/>
      <c r="G349" s="225"/>
      <c r="H349" s="227"/>
      <c r="I349" s="227"/>
    </row>
    <row r="350" spans="2:9">
      <c r="B350" s="1"/>
      <c r="C350" s="1"/>
      <c r="D350" s="225"/>
      <c r="E350" s="225"/>
      <c r="F350" s="226"/>
      <c r="G350" s="225"/>
      <c r="H350" s="227"/>
      <c r="I350" s="227"/>
    </row>
    <row r="351" spans="2:9">
      <c r="B351" s="1"/>
      <c r="C351" s="1"/>
      <c r="D351" s="225"/>
      <c r="E351" s="225"/>
      <c r="F351" s="226"/>
      <c r="G351" s="225"/>
      <c r="H351" s="227"/>
      <c r="I351" s="227"/>
    </row>
    <row r="352" spans="2:9">
      <c r="B352" s="1"/>
      <c r="C352" s="1"/>
      <c r="D352" s="225"/>
      <c r="E352" s="225"/>
      <c r="F352" s="226"/>
      <c r="G352" s="225"/>
      <c r="H352" s="227"/>
      <c r="I352" s="227"/>
    </row>
    <row r="353" spans="2:9">
      <c r="B353" s="1"/>
      <c r="C353" s="1"/>
      <c r="D353" s="225"/>
      <c r="E353" s="225"/>
      <c r="F353" s="226"/>
      <c r="G353" s="225"/>
      <c r="H353" s="227"/>
      <c r="I353" s="227"/>
    </row>
    <row r="354" spans="2:9">
      <c r="B354" s="1"/>
      <c r="C354" s="1"/>
      <c r="D354" s="225"/>
      <c r="E354" s="225"/>
      <c r="F354" s="226"/>
      <c r="G354" s="225"/>
      <c r="H354" s="227"/>
      <c r="I354" s="227"/>
    </row>
    <row r="355" spans="2:9">
      <c r="B355" s="1"/>
      <c r="C355" s="1"/>
      <c r="D355" s="225"/>
      <c r="E355" s="225"/>
      <c r="F355" s="226"/>
      <c r="G355" s="225"/>
      <c r="H355" s="227"/>
      <c r="I355" s="227"/>
    </row>
    <row r="356" spans="2:9">
      <c r="B356" s="1"/>
      <c r="C356" s="1"/>
      <c r="D356" s="225"/>
      <c r="E356" s="225"/>
      <c r="F356" s="226"/>
      <c r="G356" s="225"/>
      <c r="H356" s="227"/>
      <c r="I356" s="227"/>
    </row>
    <row r="357" spans="2:9">
      <c r="B357" s="1"/>
      <c r="C357" s="1"/>
      <c r="D357" s="225"/>
      <c r="E357" s="225"/>
      <c r="F357" s="226"/>
      <c r="G357" s="225"/>
      <c r="H357" s="227"/>
      <c r="I357" s="227"/>
    </row>
    <row r="358" spans="2:9">
      <c r="B358" s="1"/>
      <c r="C358" s="1"/>
      <c r="D358" s="225"/>
      <c r="E358" s="225"/>
      <c r="F358" s="226"/>
      <c r="G358" s="225"/>
      <c r="H358" s="227"/>
      <c r="I358" s="227"/>
    </row>
    <row r="359" spans="2:9">
      <c r="B359" s="1"/>
      <c r="C359" s="1"/>
      <c r="D359" s="225"/>
      <c r="E359" s="225"/>
      <c r="F359" s="226"/>
      <c r="G359" s="225"/>
      <c r="H359" s="227"/>
      <c r="I359" s="227"/>
    </row>
    <row r="360" spans="2:9">
      <c r="B360" s="1"/>
      <c r="C360" s="1"/>
      <c r="D360" s="225"/>
      <c r="E360" s="225"/>
      <c r="F360" s="226"/>
      <c r="G360" s="225"/>
      <c r="H360" s="227"/>
      <c r="I360" s="227"/>
    </row>
    <row r="361" spans="2:9">
      <c r="B361" s="1"/>
      <c r="C361" s="1"/>
      <c r="D361" s="225"/>
      <c r="E361" s="225"/>
      <c r="F361" s="226"/>
      <c r="G361" s="225"/>
      <c r="H361" s="227"/>
      <c r="I361" s="227"/>
    </row>
    <row r="362" spans="2:9">
      <c r="B362" s="1"/>
      <c r="C362" s="1"/>
      <c r="D362" s="225"/>
      <c r="E362" s="225"/>
      <c r="F362" s="226"/>
      <c r="G362" s="225"/>
      <c r="H362" s="227"/>
      <c r="I362" s="227"/>
    </row>
    <row r="363" spans="2:9">
      <c r="B363" s="1"/>
      <c r="C363" s="1"/>
      <c r="D363" s="225"/>
      <c r="E363" s="225"/>
      <c r="F363" s="226"/>
      <c r="G363" s="225"/>
      <c r="H363" s="227"/>
      <c r="I363" s="227"/>
    </row>
    <row r="364" spans="2:9">
      <c r="B364" s="1"/>
      <c r="C364" s="1"/>
      <c r="D364" s="225"/>
      <c r="E364" s="225"/>
      <c r="F364" s="226"/>
      <c r="G364" s="225"/>
      <c r="H364" s="227"/>
      <c r="I364" s="227"/>
    </row>
    <row r="365" spans="2:9">
      <c r="B365" s="1"/>
      <c r="C365" s="1"/>
      <c r="D365" s="225"/>
      <c r="E365" s="225"/>
      <c r="F365" s="226"/>
      <c r="G365" s="225"/>
      <c r="H365" s="227"/>
      <c r="I365" s="227"/>
    </row>
    <row r="366" spans="2:9">
      <c r="B366" s="1"/>
      <c r="C366" s="1"/>
      <c r="D366" s="225"/>
      <c r="E366" s="225"/>
      <c r="F366" s="226"/>
      <c r="G366" s="225"/>
      <c r="H366" s="227"/>
      <c r="I366" s="227"/>
    </row>
    <row r="367" spans="2:9">
      <c r="B367" s="1"/>
      <c r="C367" s="1"/>
      <c r="D367" s="225"/>
      <c r="E367" s="225"/>
      <c r="F367" s="226"/>
      <c r="G367" s="225"/>
      <c r="H367" s="227"/>
      <c r="I367" s="227"/>
    </row>
    <row r="368" spans="2:9">
      <c r="B368" s="1"/>
      <c r="C368" s="1"/>
      <c r="D368" s="225"/>
      <c r="E368" s="225"/>
      <c r="F368" s="226"/>
      <c r="G368" s="225"/>
      <c r="H368" s="227"/>
      <c r="I368" s="227"/>
    </row>
    <row r="369" spans="2:9">
      <c r="B369" s="1"/>
      <c r="C369" s="1"/>
      <c r="D369" s="225"/>
      <c r="E369" s="225"/>
      <c r="F369" s="226"/>
      <c r="G369" s="225"/>
      <c r="H369" s="227"/>
      <c r="I369" s="227"/>
    </row>
    <row r="370" spans="2:9">
      <c r="B370" s="1"/>
      <c r="C370" s="1"/>
      <c r="D370" s="225"/>
      <c r="E370" s="225"/>
      <c r="F370" s="226"/>
      <c r="G370" s="225"/>
      <c r="H370" s="227"/>
      <c r="I370" s="227"/>
    </row>
    <row r="371" spans="2:9">
      <c r="B371" s="1"/>
      <c r="C371" s="1"/>
      <c r="D371" s="225"/>
      <c r="E371" s="225"/>
      <c r="F371" s="226"/>
      <c r="G371" s="225"/>
      <c r="H371" s="227"/>
      <c r="I371" s="227"/>
    </row>
    <row r="372" spans="2:9">
      <c r="B372" s="1"/>
      <c r="C372" s="1"/>
      <c r="D372" s="225"/>
      <c r="E372" s="225"/>
      <c r="F372" s="226"/>
      <c r="G372" s="225"/>
      <c r="H372" s="227"/>
      <c r="I372" s="227"/>
    </row>
    <row r="373" spans="2:9">
      <c r="B373" s="1"/>
      <c r="C373" s="1"/>
      <c r="D373" s="225"/>
      <c r="E373" s="225"/>
      <c r="F373" s="226"/>
      <c r="G373" s="225"/>
      <c r="H373" s="227"/>
      <c r="I373" s="227"/>
    </row>
    <row r="374" spans="2:9">
      <c r="B374" s="1"/>
      <c r="C374" s="1"/>
      <c r="D374" s="225"/>
      <c r="E374" s="225"/>
      <c r="F374" s="226"/>
      <c r="G374" s="225"/>
      <c r="H374" s="227"/>
      <c r="I374" s="227"/>
    </row>
    <row r="375" spans="2:9">
      <c r="B375" s="1"/>
      <c r="C375" s="1"/>
      <c r="D375" s="225"/>
      <c r="E375" s="225"/>
      <c r="F375" s="226"/>
      <c r="G375" s="225"/>
      <c r="H375" s="227"/>
      <c r="I375" s="227"/>
    </row>
    <row r="376" spans="2:9">
      <c r="B376" s="1"/>
      <c r="C376" s="1"/>
      <c r="D376" s="225"/>
      <c r="E376" s="225"/>
      <c r="F376" s="226"/>
      <c r="G376" s="225"/>
      <c r="H376" s="227"/>
      <c r="I376" s="227"/>
    </row>
    <row r="377" spans="2:9">
      <c r="B377" s="1"/>
      <c r="C377" s="1"/>
      <c r="D377" s="225"/>
      <c r="E377" s="225"/>
      <c r="F377" s="226"/>
      <c r="G377" s="225"/>
      <c r="H377" s="227"/>
      <c r="I377" s="227"/>
    </row>
    <row r="378" spans="2:9">
      <c r="B378" s="1"/>
      <c r="C378" s="1"/>
      <c r="D378" s="225"/>
      <c r="E378" s="225"/>
      <c r="F378" s="226"/>
      <c r="G378" s="225"/>
      <c r="H378" s="227"/>
      <c r="I378" s="227"/>
    </row>
    <row r="379" spans="2:9">
      <c r="B379" s="1"/>
      <c r="C379" s="1"/>
      <c r="D379" s="225"/>
      <c r="E379" s="225"/>
      <c r="F379" s="226"/>
      <c r="G379" s="225"/>
      <c r="H379" s="227"/>
      <c r="I379" s="227"/>
    </row>
    <row r="380" spans="2:9">
      <c r="B380" s="1"/>
      <c r="C380" s="1"/>
      <c r="D380" s="225"/>
      <c r="E380" s="225"/>
      <c r="F380" s="226"/>
      <c r="G380" s="225"/>
      <c r="H380" s="227"/>
      <c r="I380" s="227"/>
    </row>
    <row r="381" spans="2:9">
      <c r="B381" s="1"/>
      <c r="C381" s="1"/>
      <c r="D381" s="225"/>
      <c r="E381" s="225"/>
      <c r="F381" s="226"/>
      <c r="G381" s="225"/>
      <c r="H381" s="227"/>
      <c r="I381" s="227"/>
    </row>
    <row r="382" spans="2:9">
      <c r="B382" s="1"/>
      <c r="C382" s="1"/>
      <c r="D382" s="225"/>
      <c r="E382" s="225"/>
      <c r="F382" s="226"/>
      <c r="G382" s="225"/>
      <c r="H382" s="227"/>
      <c r="I382" s="227"/>
    </row>
    <row r="383" spans="2:9">
      <c r="B383" s="1"/>
      <c r="C383" s="1"/>
      <c r="D383" s="225"/>
      <c r="E383" s="225"/>
      <c r="F383" s="226"/>
      <c r="G383" s="225"/>
      <c r="H383" s="227"/>
      <c r="I383" s="227"/>
    </row>
    <row r="384" spans="2:9">
      <c r="B384" s="1"/>
      <c r="C384" s="1"/>
      <c r="D384" s="225"/>
      <c r="E384" s="225"/>
      <c r="F384" s="226"/>
      <c r="G384" s="225"/>
      <c r="H384" s="227"/>
      <c r="I384" s="227"/>
    </row>
    <row r="385" spans="2:9">
      <c r="B385" s="1"/>
      <c r="C385" s="1"/>
      <c r="D385" s="225"/>
      <c r="E385" s="225"/>
      <c r="F385" s="226"/>
      <c r="G385" s="225"/>
      <c r="H385" s="227"/>
      <c r="I385" s="227"/>
    </row>
    <row r="386" spans="2:9">
      <c r="B386" s="1"/>
      <c r="C386" s="1"/>
      <c r="D386" s="225"/>
      <c r="E386" s="225"/>
      <c r="F386" s="226"/>
      <c r="G386" s="225"/>
      <c r="H386" s="227"/>
      <c r="I386" s="227"/>
    </row>
    <row r="387" spans="2:9">
      <c r="B387" s="1"/>
      <c r="C387" s="1"/>
      <c r="D387" s="225"/>
      <c r="E387" s="225"/>
      <c r="F387" s="226"/>
      <c r="G387" s="225"/>
      <c r="H387" s="227"/>
      <c r="I387" s="227"/>
    </row>
    <row r="388" spans="2:9">
      <c r="B388" s="1"/>
      <c r="C388" s="1"/>
      <c r="D388" s="225"/>
      <c r="E388" s="225"/>
      <c r="F388" s="226"/>
      <c r="G388" s="225"/>
      <c r="H388" s="227"/>
      <c r="I388" s="227"/>
    </row>
    <row r="389" spans="2:9">
      <c r="B389" s="1"/>
      <c r="C389" s="1"/>
      <c r="D389" s="225"/>
      <c r="E389" s="225"/>
      <c r="F389" s="226"/>
      <c r="G389" s="225"/>
      <c r="H389" s="227"/>
      <c r="I389" s="227"/>
    </row>
    <row r="390" spans="2:9">
      <c r="B390" s="1"/>
      <c r="C390" s="1"/>
      <c r="D390" s="225"/>
      <c r="E390" s="225"/>
      <c r="F390" s="226"/>
      <c r="G390" s="225"/>
      <c r="H390" s="227"/>
      <c r="I390" s="227"/>
    </row>
    <row r="391" spans="2:9">
      <c r="B391" s="1"/>
      <c r="C391" s="1"/>
      <c r="D391" s="225"/>
      <c r="E391" s="225"/>
      <c r="F391" s="226"/>
      <c r="G391" s="225"/>
      <c r="H391" s="227"/>
      <c r="I391" s="227"/>
    </row>
    <row r="392" spans="2:9">
      <c r="B392" s="1"/>
      <c r="C392" s="1"/>
      <c r="D392" s="225"/>
      <c r="E392" s="225"/>
      <c r="F392" s="226"/>
      <c r="G392" s="225"/>
      <c r="H392" s="227"/>
      <c r="I392" s="227"/>
    </row>
    <row r="393" spans="2:9">
      <c r="B393" s="1"/>
      <c r="C393" s="1"/>
      <c r="D393" s="225"/>
      <c r="E393" s="225"/>
      <c r="F393" s="226"/>
      <c r="G393" s="225"/>
      <c r="H393" s="227"/>
      <c r="I393" s="227"/>
    </row>
    <row r="394" spans="2:9">
      <c r="B394" s="1"/>
      <c r="C394" s="1"/>
      <c r="D394" s="225"/>
      <c r="E394" s="225"/>
      <c r="F394" s="226"/>
      <c r="G394" s="225"/>
      <c r="H394" s="227"/>
      <c r="I394" s="227"/>
    </row>
    <row r="395" spans="2:9">
      <c r="B395" s="1"/>
      <c r="C395" s="1"/>
      <c r="D395" s="225"/>
      <c r="E395" s="225"/>
      <c r="F395" s="226"/>
      <c r="G395" s="225"/>
      <c r="H395" s="227"/>
      <c r="I395" s="227"/>
    </row>
    <row r="396" spans="2:9">
      <c r="B396" s="1"/>
      <c r="C396" s="1"/>
      <c r="D396" s="225"/>
      <c r="E396" s="225"/>
      <c r="F396" s="226"/>
      <c r="G396" s="225"/>
      <c r="H396" s="227"/>
      <c r="I396" s="227"/>
    </row>
    <row r="397" spans="2:9">
      <c r="B397" s="1"/>
      <c r="C397" s="1"/>
      <c r="D397" s="225"/>
      <c r="E397" s="225"/>
      <c r="F397" s="226"/>
      <c r="G397" s="225"/>
      <c r="H397" s="227"/>
      <c r="I397" s="227"/>
    </row>
    <row r="398" spans="2:9">
      <c r="B398" s="1"/>
      <c r="C398" s="1"/>
      <c r="D398" s="225"/>
      <c r="E398" s="225"/>
      <c r="F398" s="226"/>
      <c r="G398" s="225"/>
      <c r="H398" s="227"/>
      <c r="I398" s="227"/>
    </row>
    <row r="399" spans="2:9">
      <c r="B399" s="1"/>
      <c r="C399" s="1"/>
      <c r="D399" s="225"/>
      <c r="E399" s="225"/>
      <c r="F399" s="226"/>
      <c r="G399" s="225"/>
      <c r="H399" s="227"/>
      <c r="I399" s="227"/>
    </row>
    <row r="400" spans="2:9">
      <c r="B400" s="1"/>
      <c r="C400" s="1"/>
      <c r="D400" s="225"/>
      <c r="E400" s="225"/>
      <c r="F400" s="226"/>
      <c r="G400" s="225"/>
      <c r="H400" s="227"/>
      <c r="I400" s="227"/>
    </row>
    <row r="401" spans="2:9">
      <c r="B401" s="1"/>
      <c r="C401" s="1"/>
      <c r="D401" s="225"/>
      <c r="E401" s="225"/>
      <c r="F401" s="226"/>
      <c r="G401" s="225"/>
      <c r="H401" s="227"/>
      <c r="I401" s="227"/>
    </row>
    <row r="402" spans="2:9">
      <c r="B402" s="1"/>
      <c r="C402" s="1"/>
      <c r="D402" s="225"/>
      <c r="E402" s="225"/>
      <c r="F402" s="226"/>
      <c r="G402" s="225"/>
      <c r="H402" s="227"/>
      <c r="I402" s="227"/>
    </row>
    <row r="403" spans="2:9">
      <c r="B403" s="1"/>
      <c r="C403" s="1"/>
      <c r="D403" s="225"/>
      <c r="E403" s="225"/>
      <c r="F403" s="226"/>
      <c r="G403" s="225"/>
      <c r="H403" s="227"/>
      <c r="I403" s="227"/>
    </row>
    <row r="404" spans="2:9">
      <c r="B404" s="1"/>
      <c r="C404" s="1"/>
      <c r="D404" s="225"/>
      <c r="E404" s="225"/>
      <c r="F404" s="226"/>
      <c r="G404" s="225"/>
      <c r="H404" s="227"/>
      <c r="I404" s="227"/>
    </row>
    <row r="405" spans="2:9">
      <c r="B405" s="1"/>
      <c r="C405" s="1"/>
      <c r="D405" s="225"/>
      <c r="E405" s="225"/>
      <c r="F405" s="226"/>
      <c r="G405" s="225"/>
      <c r="H405" s="227"/>
      <c r="I405" s="227"/>
    </row>
    <row r="406" spans="2:9">
      <c r="B406" s="1"/>
      <c r="C406" s="1"/>
      <c r="D406" s="225"/>
      <c r="E406" s="225"/>
      <c r="F406" s="226"/>
      <c r="G406" s="225"/>
      <c r="H406" s="227"/>
      <c r="I406" s="227"/>
    </row>
    <row r="407" spans="2:9">
      <c r="B407" s="1"/>
      <c r="C407" s="1"/>
      <c r="D407" s="225"/>
      <c r="E407" s="225"/>
      <c r="F407" s="226"/>
      <c r="G407" s="225"/>
      <c r="H407" s="227"/>
      <c r="I407" s="227"/>
    </row>
    <row r="408" spans="2:9">
      <c r="B408" s="1"/>
      <c r="C408" s="1"/>
      <c r="D408" s="225"/>
      <c r="E408" s="225"/>
      <c r="F408" s="226"/>
      <c r="G408" s="225"/>
      <c r="H408" s="227"/>
      <c r="I408" s="227"/>
    </row>
    <row r="409" spans="2:9">
      <c r="B409" s="1"/>
      <c r="C409" s="1"/>
      <c r="D409" s="225"/>
      <c r="E409" s="225"/>
      <c r="F409" s="226"/>
      <c r="G409" s="225"/>
      <c r="H409" s="227"/>
      <c r="I409" s="227"/>
    </row>
    <row r="410" spans="2:9">
      <c r="B410" s="1"/>
      <c r="C410" s="1"/>
      <c r="D410" s="225"/>
      <c r="E410" s="225"/>
      <c r="F410" s="226"/>
      <c r="G410" s="225"/>
      <c r="H410" s="227"/>
      <c r="I410" s="227"/>
    </row>
    <row r="411" spans="2:9">
      <c r="B411" s="1"/>
      <c r="C411" s="1"/>
      <c r="D411" s="225"/>
      <c r="E411" s="225"/>
      <c r="F411" s="226"/>
      <c r="G411" s="225"/>
      <c r="H411" s="227"/>
      <c r="I411" s="227"/>
    </row>
    <row r="412" spans="2:9">
      <c r="B412" s="1"/>
      <c r="C412" s="1"/>
      <c r="D412" s="225"/>
      <c r="E412" s="225"/>
      <c r="F412" s="226"/>
      <c r="G412" s="225"/>
      <c r="H412" s="227"/>
      <c r="I412" s="227"/>
    </row>
    <row r="413" spans="2:9">
      <c r="B413" s="1"/>
      <c r="C413" s="1"/>
      <c r="D413" s="225"/>
      <c r="E413" s="225"/>
      <c r="F413" s="226"/>
      <c r="G413" s="225"/>
      <c r="H413" s="227"/>
      <c r="I413" s="227"/>
    </row>
    <row r="414" spans="2:9">
      <c r="B414" s="1"/>
      <c r="C414" s="1"/>
      <c r="D414" s="225"/>
      <c r="E414" s="225"/>
      <c r="F414" s="226"/>
      <c r="G414" s="225"/>
      <c r="H414" s="227"/>
      <c r="I414" s="227"/>
    </row>
    <row r="415" spans="2:9">
      <c r="B415" s="1"/>
      <c r="C415" s="1"/>
      <c r="D415" s="225"/>
      <c r="E415" s="225"/>
      <c r="F415" s="226"/>
      <c r="G415" s="225"/>
      <c r="H415" s="227"/>
      <c r="I415" s="227"/>
    </row>
    <row r="416" spans="2:9">
      <c r="B416" s="1"/>
      <c r="C416" s="1"/>
      <c r="D416" s="225"/>
      <c r="E416" s="225"/>
      <c r="F416" s="226"/>
      <c r="G416" s="225"/>
      <c r="H416" s="227"/>
      <c r="I416" s="227"/>
    </row>
    <row r="417" spans="2:9">
      <c r="B417" s="1"/>
      <c r="C417" s="1"/>
      <c r="D417" s="225"/>
      <c r="E417" s="225"/>
      <c r="F417" s="226"/>
      <c r="G417" s="225"/>
      <c r="H417" s="227"/>
      <c r="I417" s="227"/>
    </row>
    <row r="418" spans="2:9">
      <c r="B418" s="1"/>
      <c r="C418" s="1"/>
      <c r="D418" s="225"/>
      <c r="E418" s="225"/>
      <c r="F418" s="226"/>
      <c r="G418" s="225"/>
      <c r="H418" s="227"/>
      <c r="I418" s="227"/>
    </row>
    <row r="419" spans="2:9">
      <c r="B419" s="1"/>
      <c r="C419" s="1"/>
      <c r="D419" s="225"/>
      <c r="E419" s="225"/>
      <c r="F419" s="226"/>
      <c r="G419" s="225"/>
      <c r="H419" s="227"/>
      <c r="I419" s="227"/>
    </row>
    <row r="420" spans="2:9">
      <c r="B420" s="1"/>
      <c r="C420" s="1"/>
      <c r="D420" s="225"/>
      <c r="E420" s="225"/>
      <c r="F420" s="226"/>
      <c r="G420" s="225"/>
      <c r="H420" s="227"/>
      <c r="I420" s="227"/>
    </row>
    <row r="421" spans="2:9">
      <c r="B421" s="1"/>
      <c r="C421" s="1"/>
      <c r="D421" s="225"/>
      <c r="E421" s="225"/>
      <c r="F421" s="226"/>
      <c r="G421" s="225"/>
      <c r="H421" s="227"/>
      <c r="I421" s="227"/>
    </row>
    <row r="422" spans="2:9">
      <c r="B422" s="1"/>
      <c r="C422" s="1"/>
      <c r="D422" s="225"/>
      <c r="E422" s="225"/>
      <c r="F422" s="226"/>
      <c r="G422" s="225"/>
      <c r="H422" s="227"/>
      <c r="I422" s="227"/>
    </row>
    <row r="423" spans="2:9">
      <c r="B423" s="1"/>
      <c r="C423" s="1"/>
      <c r="D423" s="225"/>
      <c r="E423" s="225"/>
      <c r="F423" s="226"/>
      <c r="G423" s="225"/>
      <c r="H423" s="227"/>
      <c r="I423" s="227"/>
    </row>
    <row r="424" spans="2:9">
      <c r="B424" s="1"/>
      <c r="C424" s="1"/>
      <c r="D424" s="225"/>
      <c r="E424" s="225"/>
      <c r="F424" s="226"/>
      <c r="G424" s="225"/>
      <c r="H424" s="227"/>
      <c r="I424" s="227"/>
    </row>
    <row r="425" spans="2:9">
      <c r="B425" s="1"/>
      <c r="C425" s="1"/>
      <c r="D425" s="225"/>
      <c r="E425" s="225"/>
      <c r="F425" s="226"/>
      <c r="G425" s="225"/>
      <c r="H425" s="227"/>
      <c r="I425" s="227"/>
    </row>
    <row r="426" spans="2:9">
      <c r="B426" s="1"/>
      <c r="C426" s="1"/>
      <c r="D426" s="225"/>
      <c r="E426" s="225"/>
      <c r="F426" s="226"/>
      <c r="G426" s="225"/>
      <c r="H426" s="227"/>
      <c r="I426" s="227"/>
    </row>
    <row r="427" spans="2:9">
      <c r="B427" s="1"/>
      <c r="C427" s="1"/>
      <c r="D427" s="225"/>
      <c r="E427" s="225"/>
      <c r="F427" s="226"/>
      <c r="G427" s="225"/>
      <c r="H427" s="227"/>
      <c r="I427" s="227"/>
    </row>
  </sheetData>
  <sheetProtection formatColumns="0" formatRows="0"/>
  <phoneticPr fontId="14" type="noConversion"/>
  <conditionalFormatting sqref="E60 E58 E64:E70 E28 E37:E40 E172:E175 E9:E17 E21:E26 E53:E54 E56 E72:E79 E131:E137 E139:E146 E177:E179 E181:E185 E204:E208 E210:E213 E215:E223 E95:E101 E110:E129 E187:E202 E229 E236 E241 E245 E255">
    <cfRule type="expression" dxfId="172" priority="140" stopIfTrue="1">
      <formula>#REF!&gt;E9</formula>
    </cfRule>
  </conditionalFormatting>
  <conditionalFormatting sqref="E27">
    <cfRule type="expression" dxfId="171" priority="139" stopIfTrue="1">
      <formula>#REF!&gt;E27</formula>
    </cfRule>
  </conditionalFormatting>
  <conditionalFormatting sqref="E29">
    <cfRule type="expression" dxfId="170" priority="138" stopIfTrue="1">
      <formula>#REF!&gt;E29</formula>
    </cfRule>
  </conditionalFormatting>
  <conditionalFormatting sqref="E104:E108 D101 D37:D56 E43:E51">
    <cfRule type="expression" dxfId="169" priority="136" stopIfTrue="1">
      <formula>#REF!&gt;D37</formula>
    </cfRule>
  </conditionalFormatting>
  <conditionalFormatting sqref="E148:BW151">
    <cfRule type="expression" dxfId="168" priority="135" stopIfTrue="1">
      <formula>#REF!&gt;E148</formula>
    </cfRule>
  </conditionalFormatting>
  <conditionalFormatting sqref="E18:E20">
    <cfRule type="expression" dxfId="167" priority="134" stopIfTrue="1">
      <formula>#REF!&gt;E18</formula>
    </cfRule>
  </conditionalFormatting>
  <conditionalFormatting sqref="E31:E36">
    <cfRule type="expression" dxfId="166" priority="133" stopIfTrue="1">
      <formula>#REF!&gt;E31</formula>
    </cfRule>
  </conditionalFormatting>
  <conditionalFormatting sqref="E81:E93">
    <cfRule type="expression" dxfId="165" priority="131" stopIfTrue="1">
      <formula>#REF!&gt;E81</formula>
    </cfRule>
  </conditionalFormatting>
  <conditionalFormatting sqref="E30">
    <cfRule type="expression" dxfId="164" priority="130" stopIfTrue="1">
      <formula>#REF!&gt;E30</formula>
    </cfRule>
  </conditionalFormatting>
  <conditionalFormatting sqref="E41:E42">
    <cfRule type="expression" dxfId="163" priority="129" stopIfTrue="1">
      <formula>#REF!&gt;E41</formula>
    </cfRule>
  </conditionalFormatting>
  <conditionalFormatting sqref="E52">
    <cfRule type="expression" dxfId="162" priority="128" stopIfTrue="1">
      <formula>#REF!&gt;E52</formula>
    </cfRule>
  </conditionalFormatting>
  <conditionalFormatting sqref="E55">
    <cfRule type="expression" dxfId="161" priority="125" stopIfTrue="1">
      <formula>AND(ISNUMBER(#REF!),#REF!&gt;=0)</formula>
    </cfRule>
    <cfRule type="expression" dxfId="160" priority="126" stopIfTrue="1">
      <formula>IF(AND($G55&lt;$F55,$E55="x"),1,0)</formula>
    </cfRule>
    <cfRule type="expression" dxfId="159" priority="127" stopIfTrue="1">
      <formula>IF(AND($G55&lt;$F55,$E55="o"),1,0)</formula>
    </cfRule>
  </conditionalFormatting>
  <conditionalFormatting sqref="E63">
    <cfRule type="expression" dxfId="158" priority="124" stopIfTrue="1">
      <formula>#REF!&gt;E63</formula>
    </cfRule>
  </conditionalFormatting>
  <conditionalFormatting sqref="E71">
    <cfRule type="expression" dxfId="157" priority="123" stopIfTrue="1">
      <formula>#REF!&gt;E71</formula>
    </cfRule>
  </conditionalFormatting>
  <conditionalFormatting sqref="E80">
    <cfRule type="expression" dxfId="156" priority="122" stopIfTrue="1">
      <formula>#REF!&gt;E80</formula>
    </cfRule>
  </conditionalFormatting>
  <conditionalFormatting sqref="E94">
    <cfRule type="expression" dxfId="155" priority="121" stopIfTrue="1">
      <formula>#REF!&gt;E94</formula>
    </cfRule>
  </conditionalFormatting>
  <conditionalFormatting sqref="E102">
    <cfRule type="expression" dxfId="154" priority="120" stopIfTrue="1">
      <formula>#REF!&gt;E102</formula>
    </cfRule>
  </conditionalFormatting>
  <conditionalFormatting sqref="E103">
    <cfRule type="expression" dxfId="153" priority="119" stopIfTrue="1">
      <formula>#REF!&gt;E103</formula>
    </cfRule>
  </conditionalFormatting>
  <conditionalFormatting sqref="E109">
    <cfRule type="expression" dxfId="152" priority="118" stopIfTrue="1">
      <formula>#REF!&gt;E109</formula>
    </cfRule>
  </conditionalFormatting>
  <conditionalFormatting sqref="E130">
    <cfRule type="expression" dxfId="151" priority="117" stopIfTrue="1">
      <formula>#REF!&gt;E130</formula>
    </cfRule>
  </conditionalFormatting>
  <conditionalFormatting sqref="E138">
    <cfRule type="expression" dxfId="150" priority="116" stopIfTrue="1">
      <formula>#REF!&gt;E138</formula>
    </cfRule>
  </conditionalFormatting>
  <conditionalFormatting sqref="E147">
    <cfRule type="expression" dxfId="149" priority="115" stopIfTrue="1">
      <formula>#REF!&gt;E147</formula>
    </cfRule>
  </conditionalFormatting>
  <conditionalFormatting sqref="E159">
    <cfRule type="expression" dxfId="148" priority="113" stopIfTrue="1">
      <formula>#REF!&gt;E159</formula>
    </cfRule>
  </conditionalFormatting>
  <conditionalFormatting sqref="E176">
    <cfRule type="expression" dxfId="147" priority="112" stopIfTrue="1">
      <formula>#REF!&gt;E176</formula>
    </cfRule>
  </conditionalFormatting>
  <conditionalFormatting sqref="E180">
    <cfRule type="expression" dxfId="146" priority="111" stopIfTrue="1">
      <formula>#REF!&gt;E180</formula>
    </cfRule>
  </conditionalFormatting>
  <conditionalFormatting sqref="E186">
    <cfRule type="expression" dxfId="145" priority="110" stopIfTrue="1">
      <formula>#REF!&gt;E186</formula>
    </cfRule>
  </conditionalFormatting>
  <conditionalFormatting sqref="E203">
    <cfRule type="expression" dxfId="144" priority="109" stopIfTrue="1">
      <formula>#REF!&gt;E203</formula>
    </cfRule>
  </conditionalFormatting>
  <conditionalFormatting sqref="E209">
    <cfRule type="expression" dxfId="143" priority="108" stopIfTrue="1">
      <formula>#REF!&gt;E209</formula>
    </cfRule>
  </conditionalFormatting>
  <conditionalFormatting sqref="E214">
    <cfRule type="expression" dxfId="142" priority="107" stopIfTrue="1">
      <formula>#REF!&gt;E214</formula>
    </cfRule>
  </conditionalFormatting>
  <conditionalFormatting sqref="E155 E153 E157:E158">
    <cfRule type="expression" dxfId="141" priority="106" stopIfTrue="1">
      <formula>#REF!&gt;E153</formula>
    </cfRule>
  </conditionalFormatting>
  <conditionalFormatting sqref="E152">
    <cfRule type="expression" dxfId="140" priority="105" stopIfTrue="1">
      <formula>#REF!&gt;E152</formula>
    </cfRule>
  </conditionalFormatting>
  <conditionalFormatting sqref="D156:D157">
    <cfRule type="expression" dxfId="139" priority="27" stopIfTrue="1">
      <formula>#REF!&gt;D156</formula>
    </cfRule>
  </conditionalFormatting>
  <conditionalFormatting sqref="D172:D175 D129 D28 D9:D17 D143:D146 D217:D223 D208 D202 D60 D58 D21:D26 D63:D79 D229 D236 D241 D245 D255">
    <cfRule type="expression" dxfId="138" priority="54" stopIfTrue="1">
      <formula>#REF!&gt;D9</formula>
    </cfRule>
  </conditionalFormatting>
  <conditionalFormatting sqref="D27">
    <cfRule type="expression" dxfId="137" priority="53" stopIfTrue="1">
      <formula>#REF!&gt;D27</formula>
    </cfRule>
  </conditionalFormatting>
  <conditionalFormatting sqref="D29">
    <cfRule type="expression" dxfId="136" priority="52" stopIfTrue="1">
      <formula>#REF!&gt;D29</formula>
    </cfRule>
  </conditionalFormatting>
  <conditionalFormatting sqref="D169:D171">
    <cfRule type="expression" dxfId="135" priority="51" stopIfTrue="1">
      <formula>#REF!&gt;D169</formula>
    </cfRule>
  </conditionalFormatting>
  <conditionalFormatting sqref="D30:D34 D36">
    <cfRule type="expression" dxfId="134" priority="50" stopIfTrue="1">
      <formula>#REF!&gt;D30</formula>
    </cfRule>
  </conditionalFormatting>
  <conditionalFormatting sqref="D18:D20">
    <cfRule type="expression" dxfId="133" priority="49" stopIfTrue="1">
      <formula>#REF!&gt;D18</formula>
    </cfRule>
  </conditionalFormatting>
  <conditionalFormatting sqref="D102">
    <cfRule type="expression" dxfId="132" priority="48" stopIfTrue="1">
      <formula>#REF!&gt;D102</formula>
    </cfRule>
  </conditionalFormatting>
  <conditionalFormatting sqref="D103:D108">
    <cfRule type="expression" dxfId="131" priority="47" stopIfTrue="1">
      <formula>#REF!&gt;D103</formula>
    </cfRule>
  </conditionalFormatting>
  <conditionalFormatting sqref="D130:D137">
    <cfRule type="expression" dxfId="130" priority="45" stopIfTrue="1">
      <formula>#REF!&gt;D130</formula>
    </cfRule>
  </conditionalFormatting>
  <conditionalFormatting sqref="D138:D142">
    <cfRule type="expression" dxfId="129" priority="44" stopIfTrue="1">
      <formula>#REF!&gt;D138</formula>
    </cfRule>
  </conditionalFormatting>
  <conditionalFormatting sqref="D147:D151">
    <cfRule type="expression" dxfId="128" priority="43" stopIfTrue="1">
      <formula>#REF!&gt;D147</formula>
    </cfRule>
  </conditionalFormatting>
  <conditionalFormatting sqref="D152:D155">
    <cfRule type="expression" dxfId="127" priority="42" stopIfTrue="1">
      <formula>#REF!&gt;D152</formula>
    </cfRule>
  </conditionalFormatting>
  <conditionalFormatting sqref="D158">
    <cfRule type="expression" dxfId="126" priority="41" stopIfTrue="1">
      <formula>#REF!&gt;D158</formula>
    </cfRule>
  </conditionalFormatting>
  <conditionalFormatting sqref="D159:D168">
    <cfRule type="expression" dxfId="125" priority="40" stopIfTrue="1">
      <formula>#REF!&gt;D159</formula>
    </cfRule>
  </conditionalFormatting>
  <conditionalFormatting sqref="D176:D179">
    <cfRule type="expression" dxfId="124" priority="39" stopIfTrue="1">
      <formula>#REF!&gt;D176</formula>
    </cfRule>
  </conditionalFormatting>
  <conditionalFormatting sqref="D180:D185">
    <cfRule type="expression" dxfId="123" priority="38" stopIfTrue="1">
      <formula>#REF!&gt;D180</formula>
    </cfRule>
  </conditionalFormatting>
  <conditionalFormatting sqref="D186">
    <cfRule type="expression" dxfId="122" priority="37" stopIfTrue="1">
      <formula>#REF!&gt;D186</formula>
    </cfRule>
  </conditionalFormatting>
  <conditionalFormatting sqref="D209:D212">
    <cfRule type="expression" dxfId="121" priority="31" stopIfTrue="1">
      <formula>#REF!&gt;D209</formula>
    </cfRule>
  </conditionalFormatting>
  <conditionalFormatting sqref="D213">
    <cfRule type="expression" dxfId="120" priority="30" stopIfTrue="1">
      <formula>#REF!&gt;D213</formula>
    </cfRule>
  </conditionalFormatting>
  <conditionalFormatting sqref="D203:D206">
    <cfRule type="expression" dxfId="119" priority="33" stopIfTrue="1">
      <formula>#REF!&gt;D203</formula>
    </cfRule>
  </conditionalFormatting>
  <conditionalFormatting sqref="D207">
    <cfRule type="expression" dxfId="118" priority="32" stopIfTrue="1">
      <formula>#REF!&gt;D207</formula>
    </cfRule>
  </conditionalFormatting>
  <conditionalFormatting sqref="D215:D216">
    <cfRule type="expression" dxfId="117" priority="29" stopIfTrue="1">
      <formula>#REF!&gt;D215</formula>
    </cfRule>
  </conditionalFormatting>
  <conditionalFormatting sqref="D214">
    <cfRule type="expression" dxfId="116" priority="28" stopIfTrue="1">
      <formula>#REF!&gt;D214</formula>
    </cfRule>
  </conditionalFormatting>
  <conditionalFormatting sqref="D62">
    <cfRule type="expression" dxfId="115" priority="25" stopIfTrue="1">
      <formula>#REF!&gt;D62</formula>
    </cfRule>
  </conditionalFormatting>
  <conditionalFormatting sqref="D80:D93">
    <cfRule type="expression" dxfId="114" priority="24" stopIfTrue="1">
      <formula>#REF!&gt;D80</formula>
    </cfRule>
  </conditionalFormatting>
  <conditionalFormatting sqref="D94:D100">
    <cfRule type="expression" dxfId="113" priority="23" stopIfTrue="1">
      <formula>#REF!&gt;D94</formula>
    </cfRule>
  </conditionalFormatting>
  <conditionalFormatting sqref="D109:D128">
    <cfRule type="expression" dxfId="112" priority="22" stopIfTrue="1">
      <formula>#REF!&gt;D109</formula>
    </cfRule>
  </conditionalFormatting>
  <conditionalFormatting sqref="D196:D201">
    <cfRule type="expression" dxfId="111" priority="20" stopIfTrue="1">
      <formula>#REF!&gt;D196</formula>
    </cfRule>
  </conditionalFormatting>
  <conditionalFormatting sqref="D187:D190">
    <cfRule type="expression" dxfId="110" priority="19" stopIfTrue="1">
      <formula>#REF!&gt;D187</formula>
    </cfRule>
  </conditionalFormatting>
  <conditionalFormatting sqref="D195">
    <cfRule type="expression" dxfId="109" priority="18" stopIfTrue="1">
      <formula>#REF!&gt;D195</formula>
    </cfRule>
  </conditionalFormatting>
  <conditionalFormatting sqref="D191:D194">
    <cfRule type="expression" dxfId="108" priority="17" stopIfTrue="1">
      <formula>#REF!&gt;D191</formula>
    </cfRule>
  </conditionalFormatting>
  <conditionalFormatting sqref="E224:E228">
    <cfRule type="expression" dxfId="107" priority="16" stopIfTrue="1">
      <formula>#REF!&gt;E224</formula>
    </cfRule>
  </conditionalFormatting>
  <conditionalFormatting sqref="D224:D227">
    <cfRule type="expression" dxfId="106" priority="15" stopIfTrue="1">
      <formula>#REF!&gt;D224</formula>
    </cfRule>
  </conditionalFormatting>
  <conditionalFormatting sqref="D228">
    <cfRule type="expression" dxfId="105" priority="14" stopIfTrue="1">
      <formula>#REF!&gt;D228</formula>
    </cfRule>
  </conditionalFormatting>
  <conditionalFormatting sqref="E230:E235">
    <cfRule type="expression" dxfId="104" priority="13" stopIfTrue="1">
      <formula>#REF!&gt;E230</formula>
    </cfRule>
  </conditionalFormatting>
  <conditionalFormatting sqref="D230:D233">
    <cfRule type="expression" dxfId="103" priority="12" stopIfTrue="1">
      <formula>#REF!&gt;D230</formula>
    </cfRule>
  </conditionalFormatting>
  <conditionalFormatting sqref="D234:D235">
    <cfRule type="expression" dxfId="102" priority="11" stopIfTrue="1">
      <formula>#REF!&gt;D234</formula>
    </cfRule>
  </conditionalFormatting>
  <conditionalFormatting sqref="E237:E240">
    <cfRule type="expression" dxfId="101" priority="10" stopIfTrue="1">
      <formula>#REF!&gt;E237</formula>
    </cfRule>
  </conditionalFormatting>
  <conditionalFormatting sqref="D237:D240">
    <cfRule type="expression" dxfId="100" priority="9" stopIfTrue="1">
      <formula>#REF!&gt;D237</formula>
    </cfRule>
  </conditionalFormatting>
  <conditionalFormatting sqref="E242:E244">
    <cfRule type="expression" dxfId="99" priority="8" stopIfTrue="1">
      <formula>#REF!&gt;E242</formula>
    </cfRule>
  </conditionalFormatting>
  <conditionalFormatting sqref="D242:D244">
    <cfRule type="expression" dxfId="98" priority="7" stopIfTrue="1">
      <formula>#REF!&gt;D242</formula>
    </cfRule>
  </conditionalFormatting>
  <conditionalFormatting sqref="E246:E254">
    <cfRule type="expression" dxfId="97" priority="6" stopIfTrue="1">
      <formula>#REF!&gt;E246</formula>
    </cfRule>
  </conditionalFormatting>
  <conditionalFormatting sqref="D246:D249">
    <cfRule type="expression" dxfId="96" priority="5" stopIfTrue="1">
      <formula>#REF!&gt;D246</formula>
    </cfRule>
  </conditionalFormatting>
  <conditionalFormatting sqref="D254">
    <cfRule type="expression" dxfId="95" priority="4" stopIfTrue="1">
      <formula>#REF!&gt;D254</formula>
    </cfRule>
  </conditionalFormatting>
  <conditionalFormatting sqref="D250:D253">
    <cfRule type="expression" dxfId="94" priority="3" stopIfTrue="1">
      <formula>#REF!&gt;D250</formula>
    </cfRule>
  </conditionalFormatting>
  <conditionalFormatting sqref="E256:E259">
    <cfRule type="expression" dxfId="93" priority="2" stopIfTrue="1">
      <formula>#REF!&gt;E256</formula>
    </cfRule>
  </conditionalFormatting>
  <conditionalFormatting sqref="D256:D259">
    <cfRule type="expression" dxfId="92" priority="1" stopIfTrue="1">
      <formula>#REF!&gt;D256</formula>
    </cfRule>
  </conditionalFormatting>
  <dataValidations disablePrompts="1" count="1">
    <dataValidation type="decimal" operator="lessThanOrEqual" allowBlank="1" showInputMessage="1" showErrorMessage="1" sqref="E55">
      <formula1>B55</formula1>
    </dataValidation>
  </dataValidations>
  <pageMargins left="0.9055118110236221" right="0.31496062992125984" top="0.47244094488188981" bottom="0.43307086614173229" header="0.31496062992125984" footer="0.31496062992125984"/>
  <pageSetup paperSize="9" scale="44" orientation="portrait" r:id="rId1"/>
  <headerFooter>
    <oddFooter>&amp;C&amp;"Neue Demos,Fett"&amp;10&amp;K00-034Stand &amp;D</oddFooter>
  </headerFooter>
  <colBreaks count="1" manualBreakCount="1">
    <brk id="9" max="1048575" man="1"/>
  </colBreaks>
  <ignoredErrors>
    <ignoredError sqref="B255"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8" r:id="rId4" name="Button 4">
              <controlPr defaultSize="0" print="0" autoFill="0" autoPict="0" macro="[0]!keine_TK_anzeigen">
                <anchor moveWithCells="1" sizeWithCells="1">
                  <from>
                    <xdr:col>9</xdr:col>
                    <xdr:colOff>28575</xdr:colOff>
                    <xdr:row>5</xdr:row>
                    <xdr:rowOff>9525</xdr:rowOff>
                  </from>
                  <to>
                    <xdr:col>11</xdr:col>
                    <xdr:colOff>0</xdr:colOff>
                    <xdr:row>7</xdr:row>
                    <xdr:rowOff>19050</xdr:rowOff>
                  </to>
                </anchor>
              </controlPr>
            </control>
          </mc:Choice>
        </mc:AlternateContent>
        <mc:AlternateContent xmlns:mc="http://schemas.openxmlformats.org/markup-compatibility/2006">
          <mc:Choice Requires="x14">
            <control shapeId="11269" r:id="rId5" name="Button 5">
              <controlPr defaultSize="0" print="0" autoFill="0" autoPict="0" macro="[0]!keine_pschl_anzeigen">
                <anchor moveWithCells="1" sizeWithCells="1">
                  <from>
                    <xdr:col>9</xdr:col>
                    <xdr:colOff>47625</xdr:colOff>
                    <xdr:row>7</xdr:row>
                    <xdr:rowOff>114300</xdr:rowOff>
                  </from>
                  <to>
                    <xdr:col>11</xdr:col>
                    <xdr:colOff>9525</xdr:colOff>
                    <xdr:row>9</xdr:row>
                    <xdr:rowOff>95250</xdr:rowOff>
                  </to>
                </anchor>
              </controlPr>
            </control>
          </mc:Choice>
        </mc:AlternateContent>
        <mc:AlternateContent xmlns:mc="http://schemas.openxmlformats.org/markup-compatibility/2006">
          <mc:Choice Requires="x14">
            <control shapeId="11270" r:id="rId6" name="Button 6">
              <controlPr defaultSize="0" print="0" autoFill="0" autoPict="0">
                <anchor moveWithCells="1" sizeWithCells="1">
                  <from>
                    <xdr:col>10</xdr:col>
                    <xdr:colOff>9525</xdr:colOff>
                    <xdr:row>0</xdr:row>
                    <xdr:rowOff>19050</xdr:rowOff>
                  </from>
                  <to>
                    <xdr:col>10</xdr:col>
                    <xdr:colOff>9525</xdr:colOff>
                    <xdr:row>1</xdr:row>
                    <xdr:rowOff>114300</xdr:rowOff>
                  </to>
                </anchor>
              </controlPr>
            </control>
          </mc:Choice>
        </mc:AlternateContent>
        <mc:AlternateContent xmlns:mc="http://schemas.openxmlformats.org/markup-compatibility/2006">
          <mc:Choice Requires="x14">
            <control shapeId="11271" r:id="rId7" name="Button 7">
              <controlPr defaultSize="0" print="0" autoFill="0" autoPict="0">
                <anchor moveWithCells="1" sizeWithCells="1">
                  <from>
                    <xdr:col>10</xdr:col>
                    <xdr:colOff>9525</xdr:colOff>
                    <xdr:row>0</xdr:row>
                    <xdr:rowOff>19050</xdr:rowOff>
                  </from>
                  <to>
                    <xdr:col>10</xdr:col>
                    <xdr:colOff>9525</xdr:colOff>
                    <xdr:row>1</xdr:row>
                    <xdr:rowOff>114300</xdr:rowOff>
                  </to>
                </anchor>
              </controlPr>
            </control>
          </mc:Choice>
        </mc:AlternateContent>
        <mc:AlternateContent xmlns:mc="http://schemas.openxmlformats.org/markup-compatibility/2006">
          <mc:Choice Requires="x14">
            <control shapeId="11272" r:id="rId8" name="Button 8">
              <controlPr defaultSize="0" print="0" autoFill="0" autoPict="0">
                <anchor moveWithCells="1" sizeWithCells="1">
                  <from>
                    <xdr:col>10</xdr:col>
                    <xdr:colOff>9525</xdr:colOff>
                    <xdr:row>0</xdr:row>
                    <xdr:rowOff>19050</xdr:rowOff>
                  </from>
                  <to>
                    <xdr:col>10</xdr:col>
                    <xdr:colOff>9525</xdr:colOff>
                    <xdr:row>1</xdr:row>
                    <xdr:rowOff>114300</xdr:rowOff>
                  </to>
                </anchor>
              </controlPr>
            </control>
          </mc:Choice>
        </mc:AlternateContent>
        <mc:AlternateContent xmlns:mc="http://schemas.openxmlformats.org/markup-compatibility/2006">
          <mc:Choice Requires="x14">
            <control shapeId="11273" r:id="rId9" name="Button 9">
              <controlPr defaultSize="0" print="0" autoFill="0" autoPict="0">
                <anchor moveWithCells="1" sizeWithCells="1">
                  <from>
                    <xdr:col>10</xdr:col>
                    <xdr:colOff>9525</xdr:colOff>
                    <xdr:row>0</xdr:row>
                    <xdr:rowOff>19050</xdr:rowOff>
                  </from>
                  <to>
                    <xdr:col>10</xdr:col>
                    <xdr:colOff>9525</xdr:colOff>
                    <xdr:row>1</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3"/>
  <sheetViews>
    <sheetView zoomScale="70" zoomScaleNormal="70" workbookViewId="0">
      <selection activeCell="C9" sqref="C9"/>
    </sheetView>
  </sheetViews>
  <sheetFormatPr baseColWidth="10" defaultRowHeight="15"/>
  <sheetData>
    <row r="1" spans="1:1">
      <c r="A1" s="231" t="s">
        <v>171</v>
      </c>
    </row>
    <row r="2" spans="1:1">
      <c r="A2" t="s">
        <v>161</v>
      </c>
    </row>
    <row r="3" spans="1:1">
      <c r="A3" t="s">
        <v>160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363"/>
  <sheetViews>
    <sheetView zoomScale="70" zoomScaleNormal="70" workbookViewId="0">
      <selection sqref="A1:D1048576"/>
    </sheetView>
  </sheetViews>
  <sheetFormatPr baseColWidth="10" defaultRowHeight="15" outlineLevelCol="1"/>
  <cols>
    <col min="1" max="1" width="12.28515625" style="4" customWidth="1" outlineLevel="1"/>
    <col min="2" max="2" width="14.85546875" style="4" customWidth="1" outlineLevel="1"/>
    <col min="3" max="3" width="40.5703125" style="4" customWidth="1" outlineLevel="1"/>
    <col min="4" max="4" width="13.42578125" style="4" customWidth="1" outlineLevel="1"/>
  </cols>
  <sheetData>
    <row r="1" spans="1:4">
      <c r="A1" s="854"/>
      <c r="B1" s="854"/>
      <c r="C1" s="854"/>
      <c r="D1" s="855"/>
    </row>
    <row r="3" spans="1:4" ht="17.25" thickBot="1">
      <c r="A3" s="10"/>
      <c r="B3" s="10"/>
      <c r="C3" s="10"/>
      <c r="D3" s="10"/>
    </row>
    <row r="4" spans="1:4" ht="26.25" customHeight="1">
      <c r="A4" s="971" t="s">
        <v>202</v>
      </c>
      <c r="B4" s="983"/>
      <c r="C4" s="807" t="s">
        <v>250</v>
      </c>
      <c r="D4" s="988" t="s">
        <v>259</v>
      </c>
    </row>
    <row r="5" spans="1:4" ht="26.25" thickBot="1">
      <c r="A5" s="549" t="s">
        <v>198</v>
      </c>
      <c r="B5" s="549" t="s">
        <v>245</v>
      </c>
      <c r="C5" s="592">
        <f ca="1">TODAY()</f>
        <v>44608</v>
      </c>
      <c r="D5" s="989"/>
    </row>
    <row r="6" spans="1:4" ht="15.75" thickBot="1">
      <c r="A6" s="320"/>
      <c r="B6" s="320"/>
      <c r="C6" s="319"/>
      <c r="D6" s="319"/>
    </row>
    <row r="7" spans="1:4" ht="15.75" thickBot="1">
      <c r="A7" s="376">
        <f>Konformitätsprüfung!$G7</f>
        <v>0</v>
      </c>
      <c r="B7" s="311">
        <f>B10+B28+B42+B147+B176</f>
        <v>0</v>
      </c>
      <c r="C7" s="314"/>
      <c r="D7" s="314"/>
    </row>
    <row r="8" spans="1:4" ht="15.75" thickBot="1">
      <c r="A8" s="312"/>
      <c r="B8" s="385"/>
      <c r="C8" s="324"/>
      <c r="D8" s="324"/>
    </row>
    <row r="9" spans="1:4">
      <c r="A9" s="17"/>
      <c r="B9" s="17"/>
      <c r="C9" s="17"/>
      <c r="D9" s="17"/>
    </row>
    <row r="10" spans="1:4">
      <c r="A10" s="543">
        <f>Konformitätsprüfung!$G10</f>
        <v>0</v>
      </c>
      <c r="B10" s="668">
        <f>B13*($E$13/100)+B14*($E$14/100)+B15*($E$15/100)+B16*($E$16/100)+B17*($E$17/100)+B18*($E$18/100)+B19*($E$19/100)+B21*($E$21/100)+B25*($E$25/100)+B26*($E$26/100)</f>
        <v>0</v>
      </c>
      <c r="C10" s="24"/>
      <c r="D10" s="24"/>
    </row>
    <row r="11" spans="1:4" ht="15.75" thickBot="1">
      <c r="A11" s="24"/>
      <c r="B11" s="30"/>
      <c r="C11" s="30"/>
      <c r="D11" s="30"/>
    </row>
    <row r="12" spans="1:4" ht="15.75" thickBot="1">
      <c r="A12" s="475"/>
      <c r="B12" s="36"/>
      <c r="C12" s="400"/>
      <c r="D12" s="400"/>
    </row>
    <row r="13" spans="1:4">
      <c r="A13" s="480">
        <f>Konformitätsprüfung!$G13</f>
        <v>0</v>
      </c>
      <c r="B13" s="786">
        <f>Konformitätsprüfung!$H13</f>
        <v>0</v>
      </c>
      <c r="C13" s="383"/>
      <c r="D13" s="383"/>
    </row>
    <row r="14" spans="1:4">
      <c r="A14" s="346">
        <f>Konformitätsprüfung!$G14</f>
        <v>0</v>
      </c>
      <c r="B14" s="787">
        <f>Konformitätsprüfung!$H14</f>
        <v>0</v>
      </c>
      <c r="C14" s="327"/>
      <c r="D14" s="327"/>
    </row>
    <row r="15" spans="1:4">
      <c r="A15" s="345">
        <f>Konformitätsprüfung!$G15</f>
        <v>0</v>
      </c>
      <c r="B15" s="787">
        <f>Konformitätsprüfung!$H15</f>
        <v>0</v>
      </c>
      <c r="C15" s="327"/>
      <c r="D15" s="327"/>
    </row>
    <row r="16" spans="1:4">
      <c r="A16" s="347">
        <f>Konformitätsprüfung!$G16</f>
        <v>0</v>
      </c>
      <c r="B16" s="787">
        <f>Konformitätsprüfung!$H16</f>
        <v>0</v>
      </c>
      <c r="C16" s="327"/>
      <c r="D16" s="327"/>
    </row>
    <row r="17" spans="1:4">
      <c r="A17" s="345">
        <f>Konformitätsprüfung!$G17</f>
        <v>0</v>
      </c>
      <c r="B17" s="787">
        <f>Konformitätsprüfung!$H17</f>
        <v>0</v>
      </c>
      <c r="C17" s="327"/>
      <c r="D17" s="327"/>
    </row>
    <row r="18" spans="1:4">
      <c r="A18" s="345">
        <f>Konformitätsprüfung!$G18</f>
        <v>0</v>
      </c>
      <c r="B18" s="787">
        <f>Konformitätsprüfung!$H18</f>
        <v>0</v>
      </c>
      <c r="C18" s="327"/>
      <c r="D18" s="327"/>
    </row>
    <row r="19" spans="1:4" ht="15.75" thickBot="1">
      <c r="A19" s="346">
        <f>Konformitätsprüfung!$G19</f>
        <v>0</v>
      </c>
      <c r="B19" s="787">
        <f>Konformitätsprüfung!$H19</f>
        <v>0</v>
      </c>
      <c r="C19" s="326"/>
      <c r="D19" s="326"/>
    </row>
    <row r="20" spans="1:4" ht="15.75" thickBot="1">
      <c r="A20" s="55"/>
      <c r="B20" s="55"/>
      <c r="C20" s="483"/>
      <c r="D20" s="483"/>
    </row>
    <row r="21" spans="1:4">
      <c r="A21" s="348">
        <f>Konformitätsprüfung!$G21</f>
        <v>0</v>
      </c>
      <c r="B21" s="788">
        <f>IF(SUM(B22:B24)&gt;100,100,SUM(B22:B24))</f>
        <v>0</v>
      </c>
      <c r="C21" s="484"/>
      <c r="D21" s="484"/>
    </row>
    <row r="22" spans="1:4">
      <c r="A22" s="377">
        <f>Konformitätsprüfung!$G22</f>
        <v>0</v>
      </c>
      <c r="B22" s="789">
        <f>Konformitätsprüfung!$H22</f>
        <v>0</v>
      </c>
      <c r="C22" s="485"/>
      <c r="D22" s="485"/>
    </row>
    <row r="23" spans="1:4">
      <c r="A23" s="757">
        <f>Konformitätsprüfung!$G23</f>
        <v>0</v>
      </c>
      <c r="B23" s="789">
        <f>Konformitätsprüfung!$H23</f>
        <v>0</v>
      </c>
      <c r="C23" s="329"/>
      <c r="D23" s="329"/>
    </row>
    <row r="24" spans="1:4">
      <c r="A24" s="757">
        <f>Konformitätsprüfung!$G24</f>
        <v>0</v>
      </c>
      <c r="B24" s="789">
        <f>Konformitätsprüfung!$H24</f>
        <v>0</v>
      </c>
      <c r="C24" s="329"/>
      <c r="D24" s="329"/>
    </row>
    <row r="25" spans="1:4">
      <c r="A25" s="345">
        <f>Konformitätsprüfung!$G25</f>
        <v>0</v>
      </c>
      <c r="B25" s="787">
        <f>Konformitätsprüfung!$H25</f>
        <v>0</v>
      </c>
      <c r="C25" s="327"/>
      <c r="D25" s="327"/>
    </row>
    <row r="26" spans="1:4" ht="15.75" thickBot="1">
      <c r="A26" s="346">
        <f>Konformitätsprüfung!$G26</f>
        <v>0</v>
      </c>
      <c r="B26" s="787">
        <f>Konformitätsprüfung!$H26</f>
        <v>0</v>
      </c>
      <c r="C26" s="326"/>
      <c r="D26" s="326"/>
    </row>
    <row r="27" spans="1:4">
      <c r="A27" s="71"/>
      <c r="B27" s="71"/>
      <c r="C27" s="486"/>
      <c r="D27" s="486"/>
    </row>
    <row r="28" spans="1:4">
      <c r="A28" s="544">
        <f>Konformitätsprüfung!$G28</f>
        <v>0</v>
      </c>
      <c r="B28" s="667">
        <f>B31*($E$31/100)+B33*($E$33/100)+B34*($E$34/100)</f>
        <v>0</v>
      </c>
      <c r="C28" s="487"/>
      <c r="D28" s="487"/>
    </row>
    <row r="29" spans="1:4" ht="15.75" thickBot="1">
      <c r="A29" s="83"/>
      <c r="B29" s="83"/>
      <c r="C29" s="488"/>
      <c r="D29" s="488"/>
    </row>
    <row r="30" spans="1:4" ht="15.75" thickBot="1">
      <c r="A30" s="89"/>
      <c r="B30" s="89"/>
      <c r="C30" s="489"/>
      <c r="D30" s="489"/>
    </row>
    <row r="31" spans="1:4" ht="15.75" thickBot="1">
      <c r="A31" s="347">
        <f>Konformitätsprüfung!$G31</f>
        <v>0</v>
      </c>
      <c r="B31" s="648">
        <f>Konformitätsprüfung!$H31</f>
        <v>0</v>
      </c>
      <c r="C31" s="490"/>
      <c r="D31" s="490"/>
    </row>
    <row r="32" spans="1:4" ht="15.75" thickBot="1">
      <c r="A32" s="89"/>
      <c r="B32" s="89"/>
      <c r="C32" s="489"/>
      <c r="D32" s="489"/>
    </row>
    <row r="33" spans="1:4">
      <c r="A33" s="347">
        <f>Konformitätsprüfung!$G33</f>
        <v>0</v>
      </c>
      <c r="B33" s="786">
        <f>Konformitätsprüfung!$H33</f>
        <v>0</v>
      </c>
      <c r="C33" s="490"/>
      <c r="D33" s="490"/>
    </row>
    <row r="34" spans="1:4">
      <c r="A34" s="350">
        <f>Konformitätsprüfung!$G34</f>
        <v>0</v>
      </c>
      <c r="B34" s="792">
        <f>SUM(B35:B40)</f>
        <v>0</v>
      </c>
      <c r="C34" s="491"/>
      <c r="D34" s="491"/>
    </row>
    <row r="35" spans="1:4">
      <c r="A35" s="757">
        <f>Konformitätsprüfung!$G35</f>
        <v>0</v>
      </c>
      <c r="B35" s="552">
        <f>Konformitätsprüfung!$H35</f>
        <v>0</v>
      </c>
      <c r="C35" s="329"/>
      <c r="D35" s="329"/>
    </row>
    <row r="36" spans="1:4">
      <c r="A36" s="757">
        <f>Konformitätsprüfung!$G36</f>
        <v>0</v>
      </c>
      <c r="B36" s="552">
        <f>Konformitätsprüfung!$H36</f>
        <v>0</v>
      </c>
      <c r="C36" s="329"/>
      <c r="D36" s="329"/>
    </row>
    <row r="37" spans="1:4">
      <c r="A37" s="351">
        <f>Konformitätsprüfung!$G37</f>
        <v>0</v>
      </c>
      <c r="B37" s="552">
        <f>Konformitätsprüfung!$H37</f>
        <v>0</v>
      </c>
      <c r="C37" s="329"/>
      <c r="D37" s="329"/>
    </row>
    <row r="38" spans="1:4">
      <c r="A38" s="757">
        <f>Konformitätsprüfung!$G38</f>
        <v>0</v>
      </c>
      <c r="B38" s="552">
        <f>Konformitätsprüfung!$H38</f>
        <v>0</v>
      </c>
      <c r="C38" s="329"/>
      <c r="D38" s="329"/>
    </row>
    <row r="39" spans="1:4">
      <c r="A39" s="351">
        <f>Konformitätsprüfung!$G39</f>
        <v>0</v>
      </c>
      <c r="B39" s="552">
        <f>Konformitätsprüfung!$H39</f>
        <v>0</v>
      </c>
      <c r="C39" s="329"/>
      <c r="D39" s="329"/>
    </row>
    <row r="40" spans="1:4" ht="15.75" thickBot="1">
      <c r="A40" s="757">
        <f>Konformitätsprüfung!$G40</f>
        <v>0</v>
      </c>
      <c r="B40" s="552">
        <f>Konformitätsprüfung!$H40</f>
        <v>0</v>
      </c>
      <c r="C40" s="329"/>
      <c r="D40" s="329"/>
    </row>
    <row r="41" spans="1:4">
      <c r="A41" s="100"/>
      <c r="B41" s="100"/>
      <c r="C41" s="492"/>
      <c r="D41" s="492"/>
    </row>
    <row r="42" spans="1:4">
      <c r="A42" s="545">
        <f>Konformitätsprüfung!$G42</f>
        <v>0</v>
      </c>
      <c r="B42" s="545">
        <f>B45*($E$45/100)+B56*($E$56/100)+B59*($E$59/100)+B67*($E$67/100)+B75*($E$75/100)+B84*($E$84/100)+B98*($E$98/100)+B106*($E$106/100)+B107*($E$107/100)+B113*($E$113/100)+B133*($E$133/100)+B141*($E$141/100)</f>
        <v>0</v>
      </c>
      <c r="C42" s="493"/>
      <c r="D42" s="493"/>
    </row>
    <row r="43" spans="1:4" ht="15.75" thickBot="1">
      <c r="A43" s="113"/>
      <c r="B43" s="113"/>
      <c r="C43" s="494"/>
      <c r="D43" s="494"/>
    </row>
    <row r="44" spans="1:4" ht="15.75" thickBot="1">
      <c r="A44" s="119"/>
      <c r="B44" s="119"/>
      <c r="C44" s="495"/>
      <c r="D44" s="495"/>
    </row>
    <row r="45" spans="1:4">
      <c r="A45" s="348">
        <f>Konformitätsprüfung!$G45</f>
        <v>0</v>
      </c>
      <c r="B45" s="801">
        <f>SUM(B46:B55)</f>
        <v>0</v>
      </c>
      <c r="C45" s="484"/>
      <c r="D45" s="484"/>
    </row>
    <row r="46" spans="1:4">
      <c r="A46" s="377">
        <f>Konformitätsprüfung!$G46</f>
        <v>0</v>
      </c>
      <c r="B46" s="552">
        <f>Konformitätsprüfung!$H46</f>
        <v>0</v>
      </c>
      <c r="C46" s="730"/>
      <c r="D46" s="730"/>
    </row>
    <row r="47" spans="1:4">
      <c r="A47" s="377">
        <f>Konformitätsprüfung!$G47</f>
        <v>0</v>
      </c>
      <c r="B47" s="552">
        <f>Konformitätsprüfung!$H47</f>
        <v>0</v>
      </c>
      <c r="C47" s="730"/>
      <c r="D47" s="730"/>
    </row>
    <row r="48" spans="1:4">
      <c r="A48" s="377">
        <f>Konformitätsprüfung!$G48</f>
        <v>0</v>
      </c>
      <c r="B48" s="552">
        <f>Konformitätsprüfung!$H48</f>
        <v>0</v>
      </c>
      <c r="C48" s="730"/>
      <c r="D48" s="730"/>
    </row>
    <row r="49" spans="1:4">
      <c r="A49" s="377">
        <f>Konformitätsprüfung!$G49</f>
        <v>0</v>
      </c>
      <c r="B49" s="552">
        <f>Konformitätsprüfung!$H49</f>
        <v>0</v>
      </c>
      <c r="C49" s="730"/>
      <c r="D49" s="730"/>
    </row>
    <row r="50" spans="1:4">
      <c r="A50" s="377">
        <f>Konformitätsprüfung!$G50</f>
        <v>0</v>
      </c>
      <c r="B50" s="552">
        <f>Konformitätsprüfung!$H50</f>
        <v>0</v>
      </c>
      <c r="C50" s="730"/>
      <c r="D50" s="730"/>
    </row>
    <row r="51" spans="1:4">
      <c r="A51" s="377">
        <f>Konformitätsprüfung!$G51</f>
        <v>0</v>
      </c>
      <c r="B51" s="552">
        <f>Konformitätsprüfung!$H51</f>
        <v>0</v>
      </c>
      <c r="C51" s="730"/>
      <c r="D51" s="730"/>
    </row>
    <row r="52" spans="1:4">
      <c r="A52" s="377">
        <f>Konformitätsprüfung!$G52</f>
        <v>0</v>
      </c>
      <c r="B52" s="552">
        <f>Konformitätsprüfung!$H52</f>
        <v>0</v>
      </c>
      <c r="C52" s="730"/>
      <c r="D52" s="730"/>
    </row>
    <row r="53" spans="1:4">
      <c r="A53" s="377">
        <f>Konformitätsprüfung!$G53</f>
        <v>0</v>
      </c>
      <c r="B53" s="552">
        <f>Konformitätsprüfung!$H53</f>
        <v>0</v>
      </c>
      <c r="C53" s="730"/>
      <c r="D53" s="730"/>
    </row>
    <row r="54" spans="1:4">
      <c r="A54" s="757">
        <f>Konformitätsprüfung!$G54</f>
        <v>0</v>
      </c>
      <c r="B54" s="552">
        <f>Konformitätsprüfung!$H54</f>
        <v>0</v>
      </c>
      <c r="C54" s="329"/>
      <c r="D54" s="329"/>
    </row>
    <row r="55" spans="1:4">
      <c r="A55" s="757">
        <f>Konformitätsprüfung!$G55</f>
        <v>0</v>
      </c>
      <c r="B55" s="923">
        <f>Konformitätsprüfung!$H55</f>
        <v>0</v>
      </c>
      <c r="C55" s="329"/>
      <c r="D55" s="329"/>
    </row>
    <row r="56" spans="1:4">
      <c r="A56" s="350">
        <f>Konformitätsprüfung!$G56</f>
        <v>0</v>
      </c>
      <c r="B56" s="925">
        <f>IF(SUM(B57:B58)&gt;100,100,SUM(B57:B59))</f>
        <v>0</v>
      </c>
      <c r="C56" s="491"/>
      <c r="D56" s="491"/>
    </row>
    <row r="57" spans="1:4">
      <c r="A57" s="757">
        <f>Konformitätsprüfung!$G57</f>
        <v>0</v>
      </c>
      <c r="B57" s="552">
        <f>Konformitätsprüfung!$H57</f>
        <v>0</v>
      </c>
      <c r="C57" s="329"/>
      <c r="D57" s="329"/>
    </row>
    <row r="58" spans="1:4">
      <c r="A58" s="758">
        <f>Konformitätsprüfung!$G58</f>
        <v>0</v>
      </c>
      <c r="B58" s="794">
        <f>Konformitätsprüfung!$H58</f>
        <v>0</v>
      </c>
      <c r="C58" s="358"/>
      <c r="D58" s="358"/>
    </row>
    <row r="59" spans="1:4">
      <c r="A59" s="350">
        <f>Konformitätsprüfung!$G59</f>
        <v>0</v>
      </c>
      <c r="B59" s="924">
        <f>SUM(B60:B66)</f>
        <v>0</v>
      </c>
      <c r="C59" s="491"/>
      <c r="D59" s="491"/>
    </row>
    <row r="60" spans="1:4">
      <c r="A60" s="758">
        <f>Konformitätsprüfung!$G60</f>
        <v>0</v>
      </c>
      <c r="B60" s="795">
        <f>Konformitätsprüfung!$H60</f>
        <v>0</v>
      </c>
      <c r="C60" s="329"/>
      <c r="D60" s="329"/>
    </row>
    <row r="61" spans="1:4">
      <c r="A61" s="377">
        <f>Konformitätsprüfung!$G61</f>
        <v>0</v>
      </c>
      <c r="B61" s="796">
        <f>Konformitätsprüfung!$H61</f>
        <v>0</v>
      </c>
      <c r="C61" s="329"/>
      <c r="D61" s="329"/>
    </row>
    <row r="62" spans="1:4">
      <c r="A62" s="758">
        <f>Konformitätsprüfung!$G62</f>
        <v>0</v>
      </c>
      <c r="B62" s="795">
        <f>Konformitätsprüfung!$H62</f>
        <v>0</v>
      </c>
      <c r="C62" s="329"/>
      <c r="D62" s="329"/>
    </row>
    <row r="63" spans="1:4">
      <c r="A63" s="377">
        <f>Konformitätsprüfung!$G63</f>
        <v>0</v>
      </c>
      <c r="B63" s="796">
        <f>Konformitätsprüfung!$H63</f>
        <v>0</v>
      </c>
      <c r="C63" s="329"/>
      <c r="D63" s="329"/>
    </row>
    <row r="64" spans="1:4">
      <c r="A64" s="758">
        <f>Konformitätsprüfung!$G64</f>
        <v>0</v>
      </c>
      <c r="B64" s="795">
        <f>Konformitätsprüfung!$H64</f>
        <v>0</v>
      </c>
      <c r="C64" s="329"/>
      <c r="D64" s="329"/>
    </row>
    <row r="65" spans="1:4">
      <c r="A65" s="377">
        <f>Konformitätsprüfung!$G65</f>
        <v>0</v>
      </c>
      <c r="B65" s="796">
        <f>Konformitätsprüfung!$H65</f>
        <v>0</v>
      </c>
      <c r="C65" s="329"/>
      <c r="D65" s="329"/>
    </row>
    <row r="66" spans="1:4">
      <c r="A66" s="757">
        <f>Konformitätsprüfung!$G66</f>
        <v>0</v>
      </c>
      <c r="B66" s="790">
        <f>Konformitätsprüfung!$H66</f>
        <v>0</v>
      </c>
      <c r="C66" s="329"/>
      <c r="D66" s="329"/>
    </row>
    <row r="67" spans="1:4">
      <c r="A67" s="350">
        <f>Konformitätsprüfung!$G67</f>
        <v>0</v>
      </c>
      <c r="B67" s="792">
        <f>SUM(B68:B74)</f>
        <v>0</v>
      </c>
      <c r="C67" s="491"/>
      <c r="D67" s="491"/>
    </row>
    <row r="68" spans="1:4">
      <c r="A68" s="757">
        <f>Konformitätsprüfung!$G68</f>
        <v>0</v>
      </c>
      <c r="B68" s="789">
        <f>Konformitätsprüfung!$H68</f>
        <v>0</v>
      </c>
      <c r="C68" s="329"/>
      <c r="D68" s="329"/>
    </row>
    <row r="69" spans="1:4">
      <c r="A69" s="757">
        <f>Konformitätsprüfung!$G69</f>
        <v>0</v>
      </c>
      <c r="B69" s="789">
        <f>Konformitätsprüfung!$H69</f>
        <v>0</v>
      </c>
      <c r="C69" s="329"/>
      <c r="D69" s="329"/>
    </row>
    <row r="70" spans="1:4">
      <c r="A70" s="757">
        <f>Konformitätsprüfung!$G70</f>
        <v>0</v>
      </c>
      <c r="B70" s="789">
        <f>Konformitätsprüfung!$H70</f>
        <v>0</v>
      </c>
      <c r="C70" s="329"/>
      <c r="D70" s="329"/>
    </row>
    <row r="71" spans="1:4">
      <c r="A71" s="757">
        <f>Konformitätsprüfung!$G71</f>
        <v>0</v>
      </c>
      <c r="B71" s="789">
        <f>Konformitätsprüfung!$H71</f>
        <v>0</v>
      </c>
      <c r="C71" s="329"/>
      <c r="D71" s="329"/>
    </row>
    <row r="72" spans="1:4">
      <c r="A72" s="757">
        <f>Konformitätsprüfung!$G72</f>
        <v>0</v>
      </c>
      <c r="B72" s="789">
        <f>Konformitätsprüfung!$H72</f>
        <v>0</v>
      </c>
      <c r="C72" s="329"/>
      <c r="D72" s="329"/>
    </row>
    <row r="73" spans="1:4">
      <c r="A73" s="757">
        <f>Konformitätsprüfung!$G73</f>
        <v>0</v>
      </c>
      <c r="B73" s="789">
        <f>Konformitätsprüfung!$H73</f>
        <v>0</v>
      </c>
      <c r="C73" s="329"/>
      <c r="D73" s="329"/>
    </row>
    <row r="74" spans="1:4">
      <c r="A74" s="757">
        <f>Konformitätsprüfung!$G74</f>
        <v>0</v>
      </c>
      <c r="B74" s="790">
        <f>Konformitätsprüfung!$H74</f>
        <v>0</v>
      </c>
      <c r="C74" s="329"/>
      <c r="D74" s="329"/>
    </row>
    <row r="75" spans="1:4">
      <c r="A75" s="350">
        <f>Konformitätsprüfung!$G75</f>
        <v>0</v>
      </c>
      <c r="B75" s="792">
        <f>SUM(B76:B83)</f>
        <v>0</v>
      </c>
      <c r="C75" s="491"/>
      <c r="D75" s="491"/>
    </row>
    <row r="76" spans="1:4">
      <c r="A76" s="757">
        <f>Konformitätsprüfung!$G76</f>
        <v>0</v>
      </c>
      <c r="B76" s="789">
        <f>Konformitätsprüfung!$H76</f>
        <v>0</v>
      </c>
      <c r="C76" s="329"/>
      <c r="D76" s="329"/>
    </row>
    <row r="77" spans="1:4">
      <c r="A77" s="757">
        <f>Konformitätsprüfung!$G77</f>
        <v>0</v>
      </c>
      <c r="B77" s="789">
        <f>Konformitätsprüfung!$H77</f>
        <v>0</v>
      </c>
      <c r="C77" s="329"/>
      <c r="D77" s="329"/>
    </row>
    <row r="78" spans="1:4">
      <c r="A78" s="757">
        <f>Konformitätsprüfung!$G78</f>
        <v>0</v>
      </c>
      <c r="B78" s="789">
        <f>Konformitätsprüfung!$H78</f>
        <v>0</v>
      </c>
      <c r="C78" s="329"/>
      <c r="D78" s="329"/>
    </row>
    <row r="79" spans="1:4">
      <c r="A79" s="757">
        <f>Konformitätsprüfung!$G79</f>
        <v>0</v>
      </c>
      <c r="B79" s="789">
        <f>Konformitätsprüfung!$H79</f>
        <v>0</v>
      </c>
      <c r="C79" s="329"/>
      <c r="D79" s="329"/>
    </row>
    <row r="80" spans="1:4">
      <c r="A80" s="757">
        <f>Konformitätsprüfung!$G80</f>
        <v>0</v>
      </c>
      <c r="B80" s="789">
        <f>Konformitätsprüfung!$H80</f>
        <v>0</v>
      </c>
      <c r="C80" s="329"/>
      <c r="D80" s="329"/>
    </row>
    <row r="81" spans="1:4">
      <c r="A81" s="757">
        <f>Konformitätsprüfung!$G81</f>
        <v>0</v>
      </c>
      <c r="B81" s="789">
        <f>Konformitätsprüfung!$H81</f>
        <v>0</v>
      </c>
      <c r="C81" s="329"/>
      <c r="D81" s="329"/>
    </row>
    <row r="82" spans="1:4">
      <c r="A82" s="757">
        <f>Konformitätsprüfung!$G82</f>
        <v>0</v>
      </c>
      <c r="B82" s="789">
        <f>Konformitätsprüfung!$H82</f>
        <v>0</v>
      </c>
      <c r="C82" s="329"/>
      <c r="D82" s="329"/>
    </row>
    <row r="83" spans="1:4">
      <c r="A83" s="757">
        <f>Konformitätsprüfung!$G83</f>
        <v>0</v>
      </c>
      <c r="B83" s="790">
        <f>Konformitätsprüfung!$H83</f>
        <v>0</v>
      </c>
      <c r="C83" s="329"/>
      <c r="D83" s="329"/>
    </row>
    <row r="84" spans="1:4">
      <c r="A84" s="350">
        <f>Konformitätsprüfung!$G84</f>
        <v>0</v>
      </c>
      <c r="B84" s="792">
        <f>SUM(B85:B97)</f>
        <v>0</v>
      </c>
      <c r="C84" s="491"/>
      <c r="D84" s="491"/>
    </row>
    <row r="85" spans="1:4">
      <c r="A85" s="757">
        <f>Konformitätsprüfung!$G85</f>
        <v>0</v>
      </c>
      <c r="B85" s="789">
        <f>Konformitätsprüfung!$H85</f>
        <v>0</v>
      </c>
      <c r="C85" s="329"/>
      <c r="D85" s="329"/>
    </row>
    <row r="86" spans="1:4">
      <c r="A86" s="757">
        <f>Konformitätsprüfung!$G86</f>
        <v>0</v>
      </c>
      <c r="B86" s="789">
        <f>Konformitätsprüfung!$H86</f>
        <v>0</v>
      </c>
      <c r="C86" s="329"/>
      <c r="D86" s="329"/>
    </row>
    <row r="87" spans="1:4">
      <c r="A87" s="757">
        <f>Konformitätsprüfung!$G87</f>
        <v>0</v>
      </c>
      <c r="B87" s="789">
        <f>Konformitätsprüfung!$H87</f>
        <v>0</v>
      </c>
      <c r="C87" s="329"/>
      <c r="D87" s="329"/>
    </row>
    <row r="88" spans="1:4">
      <c r="A88" s="757">
        <f>Konformitätsprüfung!$G88</f>
        <v>0</v>
      </c>
      <c r="B88" s="789">
        <f>Konformitätsprüfung!$H88</f>
        <v>0</v>
      </c>
      <c r="C88" s="329"/>
      <c r="D88" s="329"/>
    </row>
    <row r="89" spans="1:4">
      <c r="A89" s="757">
        <f>Konformitätsprüfung!$G89</f>
        <v>0</v>
      </c>
      <c r="B89" s="789">
        <f>Konformitätsprüfung!$H89</f>
        <v>0</v>
      </c>
      <c r="C89" s="329"/>
      <c r="D89" s="329"/>
    </row>
    <row r="90" spans="1:4">
      <c r="A90" s="757">
        <f>Konformitätsprüfung!$G90</f>
        <v>0</v>
      </c>
      <c r="B90" s="789">
        <f>Konformitätsprüfung!$H90</f>
        <v>0</v>
      </c>
      <c r="C90" s="329"/>
      <c r="D90" s="329"/>
    </row>
    <row r="91" spans="1:4">
      <c r="A91" s="757">
        <f>Konformitätsprüfung!$G91</f>
        <v>0</v>
      </c>
      <c r="B91" s="789">
        <f>Konformitätsprüfung!$H91</f>
        <v>0</v>
      </c>
      <c r="C91" s="329"/>
      <c r="D91" s="329"/>
    </row>
    <row r="92" spans="1:4">
      <c r="A92" s="757">
        <f>Konformitätsprüfung!$G92</f>
        <v>0</v>
      </c>
      <c r="B92" s="789">
        <f>Konformitätsprüfung!$H92</f>
        <v>0</v>
      </c>
      <c r="C92" s="329"/>
      <c r="D92" s="329"/>
    </row>
    <row r="93" spans="1:4">
      <c r="A93" s="757">
        <f>Konformitätsprüfung!$G93</f>
        <v>0</v>
      </c>
      <c r="B93" s="789">
        <f>Konformitätsprüfung!$H93</f>
        <v>0</v>
      </c>
      <c r="C93" s="329"/>
      <c r="D93" s="329"/>
    </row>
    <row r="94" spans="1:4">
      <c r="A94" s="757">
        <f>Konformitätsprüfung!$G94</f>
        <v>0</v>
      </c>
      <c r="B94" s="789">
        <f>Konformitätsprüfung!$H94</f>
        <v>0</v>
      </c>
      <c r="C94" s="329"/>
      <c r="D94" s="329"/>
    </row>
    <row r="95" spans="1:4">
      <c r="A95" s="757">
        <f>Konformitätsprüfung!$G95</f>
        <v>0</v>
      </c>
      <c r="B95" s="789">
        <f>Konformitätsprüfung!$H95</f>
        <v>0</v>
      </c>
      <c r="C95" s="329"/>
      <c r="D95" s="329"/>
    </row>
    <row r="96" spans="1:4">
      <c r="A96" s="757">
        <f>Konformitätsprüfung!$G96</f>
        <v>0</v>
      </c>
      <c r="B96" s="789">
        <f>Konformitätsprüfung!$H96</f>
        <v>0</v>
      </c>
      <c r="C96" s="329"/>
      <c r="D96" s="329"/>
    </row>
    <row r="97" spans="1:4">
      <c r="A97" s="757">
        <f>Konformitätsprüfung!$G97</f>
        <v>0</v>
      </c>
      <c r="B97" s="790">
        <f>Konformitätsprüfung!$H97</f>
        <v>0</v>
      </c>
      <c r="C97" s="329"/>
      <c r="D97" s="329"/>
    </row>
    <row r="98" spans="1:4">
      <c r="A98" s="350">
        <f>Konformitätsprüfung!$G98</f>
        <v>0</v>
      </c>
      <c r="B98" s="792">
        <f>SUM(B99:B111)</f>
        <v>0</v>
      </c>
      <c r="C98" s="491"/>
      <c r="D98" s="491"/>
    </row>
    <row r="99" spans="1:4">
      <c r="A99" s="757">
        <f>Konformitätsprüfung!$G99</f>
        <v>0</v>
      </c>
      <c r="B99" s="552">
        <f>Konformitätsprüfung!$H99</f>
        <v>0</v>
      </c>
      <c r="C99" s="329"/>
      <c r="D99" s="329"/>
    </row>
    <row r="100" spans="1:4">
      <c r="A100" s="758">
        <f>Konformitätsprüfung!$G100</f>
        <v>0</v>
      </c>
      <c r="B100" s="552">
        <f>Konformitätsprüfung!$H100</f>
        <v>0</v>
      </c>
      <c r="C100" s="358"/>
      <c r="D100" s="358"/>
    </row>
    <row r="101" spans="1:4">
      <c r="A101" s="758">
        <f>Konformitätsprüfung!$G101</f>
        <v>0</v>
      </c>
      <c r="B101" s="552">
        <f>Konformitätsprüfung!$H101</f>
        <v>0</v>
      </c>
      <c r="C101" s="358"/>
      <c r="D101" s="358"/>
    </row>
    <row r="102" spans="1:4">
      <c r="A102" s="758">
        <f>Konformitätsprüfung!$G102</f>
        <v>0</v>
      </c>
      <c r="B102" s="552">
        <f>Konformitätsprüfung!$H102</f>
        <v>0</v>
      </c>
      <c r="C102" s="358"/>
      <c r="D102" s="358"/>
    </row>
    <row r="103" spans="1:4">
      <c r="A103" s="758">
        <f>Konformitätsprüfung!$G103</f>
        <v>0</v>
      </c>
      <c r="B103" s="552">
        <f>Konformitätsprüfung!$H103</f>
        <v>0</v>
      </c>
      <c r="C103" s="358"/>
      <c r="D103" s="358"/>
    </row>
    <row r="104" spans="1:4" ht="15.75" thickBot="1">
      <c r="A104" s="759">
        <f>Konformitätsprüfung!$G104</f>
        <v>0</v>
      </c>
      <c r="B104" s="554">
        <f>Konformitätsprüfung!$H104</f>
        <v>0</v>
      </c>
      <c r="C104" s="330"/>
      <c r="D104" s="330"/>
    </row>
    <row r="105" spans="1:4" ht="15.75" thickBot="1">
      <c r="A105" s="119"/>
      <c r="B105" s="119"/>
      <c r="C105" s="495"/>
      <c r="D105" s="495"/>
    </row>
    <row r="106" spans="1:4">
      <c r="A106" s="346">
        <f>Konformitätsprüfung!$G106</f>
        <v>0</v>
      </c>
      <c r="B106" s="793">
        <f>Konformitätsprüfung!$H106</f>
        <v>0</v>
      </c>
      <c r="C106" s="491"/>
      <c r="D106" s="491"/>
    </row>
    <row r="107" spans="1:4">
      <c r="A107" s="760">
        <f>Konformitätsprüfung!$G107</f>
        <v>0</v>
      </c>
      <c r="B107" s="792">
        <f>SUM(B108:B120)</f>
        <v>0</v>
      </c>
      <c r="C107" s="491"/>
      <c r="D107" s="491"/>
    </row>
    <row r="108" spans="1:4">
      <c r="A108" s="757">
        <f>Konformitätsprüfung!$G108</f>
        <v>0</v>
      </c>
      <c r="B108" s="789">
        <f>Konformitätsprüfung!$H108</f>
        <v>0</v>
      </c>
      <c r="C108" s="329"/>
      <c r="D108" s="329"/>
    </row>
    <row r="109" spans="1:4">
      <c r="A109" s="757">
        <f>Konformitätsprüfung!$G109</f>
        <v>0</v>
      </c>
      <c r="B109" s="789">
        <f>Konformitätsprüfung!$H109</f>
        <v>0</v>
      </c>
      <c r="C109" s="329"/>
      <c r="D109" s="329"/>
    </row>
    <row r="110" spans="1:4">
      <c r="A110" s="757">
        <f>Konformitätsprüfung!$G110</f>
        <v>0</v>
      </c>
      <c r="B110" s="789">
        <f>Konformitätsprüfung!$H110</f>
        <v>0</v>
      </c>
      <c r="C110" s="329"/>
      <c r="D110" s="329"/>
    </row>
    <row r="111" spans="1:4">
      <c r="A111" s="757">
        <f>Konformitätsprüfung!$G111</f>
        <v>0</v>
      </c>
      <c r="B111" s="789">
        <f>Konformitätsprüfung!$H111</f>
        <v>0</v>
      </c>
      <c r="C111" s="329"/>
      <c r="D111" s="329"/>
    </row>
    <row r="112" spans="1:4">
      <c r="A112" s="757">
        <f>Konformitätsprüfung!$G112</f>
        <v>0</v>
      </c>
      <c r="B112" s="790">
        <f>Konformitätsprüfung!$H112</f>
        <v>0</v>
      </c>
      <c r="C112" s="329"/>
      <c r="D112" s="329"/>
    </row>
    <row r="113" spans="1:4">
      <c r="A113" s="350">
        <f>Konformitätsprüfung!$G113</f>
        <v>0</v>
      </c>
      <c r="B113" s="792">
        <f>SUM(B114:B131)</f>
        <v>0</v>
      </c>
      <c r="C113" s="491"/>
      <c r="D113" s="491"/>
    </row>
    <row r="114" spans="1:4">
      <c r="A114" s="757">
        <f>Konformitätsprüfung!$G114</f>
        <v>0</v>
      </c>
      <c r="B114" s="552">
        <f>Konformitätsprüfung!$H114</f>
        <v>0</v>
      </c>
      <c r="C114" s="329"/>
      <c r="D114" s="329"/>
    </row>
    <row r="115" spans="1:4">
      <c r="A115" s="757">
        <f>Konformitätsprüfung!$G115</f>
        <v>0</v>
      </c>
      <c r="B115" s="552">
        <f>Konformitätsprüfung!$H115</f>
        <v>0</v>
      </c>
      <c r="C115" s="329"/>
      <c r="D115" s="329"/>
    </row>
    <row r="116" spans="1:4">
      <c r="A116" s="757">
        <f>Konformitätsprüfung!$G116</f>
        <v>0</v>
      </c>
      <c r="B116" s="552">
        <f>Konformitätsprüfung!$H116</f>
        <v>0</v>
      </c>
      <c r="C116" s="329"/>
      <c r="D116" s="329"/>
    </row>
    <row r="117" spans="1:4">
      <c r="A117" s="757">
        <f>Konformitätsprüfung!$G117</f>
        <v>0</v>
      </c>
      <c r="B117" s="552">
        <f>Konformitätsprüfung!$H117</f>
        <v>0</v>
      </c>
      <c r="C117" s="329"/>
      <c r="D117" s="329"/>
    </row>
    <row r="118" spans="1:4">
      <c r="A118" s="757">
        <f>Konformitätsprüfung!$G118</f>
        <v>0</v>
      </c>
      <c r="B118" s="552">
        <f>Konformitätsprüfung!$H118</f>
        <v>0</v>
      </c>
      <c r="C118" s="329"/>
      <c r="D118" s="329"/>
    </row>
    <row r="119" spans="1:4">
      <c r="A119" s="757">
        <f>Konformitätsprüfung!$G119</f>
        <v>0</v>
      </c>
      <c r="B119" s="552">
        <f>Konformitätsprüfung!$H119</f>
        <v>0</v>
      </c>
      <c r="C119" s="329"/>
      <c r="D119" s="329"/>
    </row>
    <row r="120" spans="1:4">
      <c r="A120" s="757">
        <f>Konformitätsprüfung!$G120</f>
        <v>0</v>
      </c>
      <c r="B120" s="552">
        <f>Konformitätsprüfung!$H120</f>
        <v>0</v>
      </c>
      <c r="C120" s="329"/>
      <c r="D120" s="329"/>
    </row>
    <row r="121" spans="1:4">
      <c r="A121" s="757">
        <f>Konformitätsprüfung!$G121</f>
        <v>0</v>
      </c>
      <c r="B121" s="552">
        <f>Konformitätsprüfung!$H121</f>
        <v>0</v>
      </c>
      <c r="C121" s="329"/>
      <c r="D121" s="329"/>
    </row>
    <row r="122" spans="1:4">
      <c r="A122" s="757">
        <f>Konformitätsprüfung!$G122</f>
        <v>0</v>
      </c>
      <c r="B122" s="552">
        <f>Konformitätsprüfung!$H122</f>
        <v>0</v>
      </c>
      <c r="C122" s="329"/>
      <c r="D122" s="329"/>
    </row>
    <row r="123" spans="1:4">
      <c r="A123" s="757">
        <f>Konformitätsprüfung!$G123</f>
        <v>0</v>
      </c>
      <c r="B123" s="552">
        <f>Konformitätsprüfung!$H123</f>
        <v>0</v>
      </c>
      <c r="C123" s="329"/>
      <c r="D123" s="329"/>
    </row>
    <row r="124" spans="1:4">
      <c r="A124" s="757">
        <f>Konformitätsprüfung!$G124</f>
        <v>0</v>
      </c>
      <c r="B124" s="552">
        <f>Konformitätsprüfung!$H124</f>
        <v>0</v>
      </c>
      <c r="C124" s="329"/>
      <c r="D124" s="329"/>
    </row>
    <row r="125" spans="1:4">
      <c r="A125" s="757">
        <f>Konformitätsprüfung!$G125</f>
        <v>0</v>
      </c>
      <c r="B125" s="552">
        <f>Konformitätsprüfung!$H125</f>
        <v>0</v>
      </c>
      <c r="C125" s="329"/>
      <c r="D125" s="329"/>
    </row>
    <row r="126" spans="1:4">
      <c r="A126" s="757">
        <f>Konformitätsprüfung!$G126</f>
        <v>0</v>
      </c>
      <c r="B126" s="552">
        <f>Konformitätsprüfung!$H126</f>
        <v>0</v>
      </c>
      <c r="C126" s="329"/>
      <c r="D126" s="329"/>
    </row>
    <row r="127" spans="1:4">
      <c r="A127" s="757">
        <f>Konformitätsprüfung!$G127</f>
        <v>0</v>
      </c>
      <c r="B127" s="552">
        <f>Konformitätsprüfung!$H127</f>
        <v>0</v>
      </c>
      <c r="C127" s="329"/>
      <c r="D127" s="329"/>
    </row>
    <row r="128" spans="1:4">
      <c r="A128" s="757">
        <f>Konformitätsprüfung!$G128</f>
        <v>0</v>
      </c>
      <c r="B128" s="552">
        <f>Konformitätsprüfung!$H128</f>
        <v>0</v>
      </c>
      <c r="C128" s="329"/>
      <c r="D128" s="329"/>
    </row>
    <row r="129" spans="1:4">
      <c r="A129" s="757">
        <f>Konformitätsprüfung!$G129</f>
        <v>0</v>
      </c>
      <c r="B129" s="552">
        <f>Konformitätsprüfung!$H129</f>
        <v>0</v>
      </c>
      <c r="C129" s="329"/>
      <c r="D129" s="329"/>
    </row>
    <row r="130" spans="1:4">
      <c r="A130" s="757">
        <f>Konformitätsprüfung!$G130</f>
        <v>0</v>
      </c>
      <c r="B130" s="552">
        <f>Konformitätsprüfung!$H130</f>
        <v>0</v>
      </c>
      <c r="C130" s="329"/>
      <c r="D130" s="329"/>
    </row>
    <row r="131" spans="1:4" ht="15.75" thickBot="1">
      <c r="A131" s="757">
        <f>Konformitätsprüfung!$G131</f>
        <v>0</v>
      </c>
      <c r="B131" s="554">
        <f>Konformitätsprüfung!$H131</f>
        <v>0</v>
      </c>
      <c r="C131" s="329"/>
      <c r="D131" s="329"/>
    </row>
    <row r="132" spans="1:4" ht="15.75" thickBot="1">
      <c r="A132" s="119"/>
      <c r="B132" s="119"/>
      <c r="C132" s="510"/>
      <c r="D132" s="510"/>
    </row>
    <row r="133" spans="1:4">
      <c r="A133" s="350">
        <f>Konformitätsprüfung!$G133</f>
        <v>0</v>
      </c>
      <c r="B133" s="773">
        <f>IF(AND(B134&gt;0,B138&lt;=B139),SUM(B134:B137),IF(AND(B134&gt;0,B139&lt;=B138),SUM(B134:B137),IF(B138&gt;0,B138,IF(B139&gt;0,B139,B140))))</f>
        <v>0</v>
      </c>
      <c r="C133" s="491"/>
      <c r="D133" s="491"/>
    </row>
    <row r="134" spans="1:4">
      <c r="A134" s="757">
        <f>Konformitätsprüfung!$G134</f>
        <v>0</v>
      </c>
      <c r="B134" s="789">
        <f>Konformitätsprüfung!$H134</f>
        <v>0</v>
      </c>
      <c r="C134" s="329"/>
      <c r="D134" s="329"/>
    </row>
    <row r="135" spans="1:4">
      <c r="A135" s="757">
        <f>Konformitätsprüfung!$G135</f>
        <v>0</v>
      </c>
      <c r="B135" s="789">
        <f>Konformitätsprüfung!$H135</f>
        <v>0</v>
      </c>
      <c r="C135" s="329"/>
      <c r="D135" s="329"/>
    </row>
    <row r="136" spans="1:4">
      <c r="A136" s="757">
        <f>Konformitätsprüfung!$G136</f>
        <v>0</v>
      </c>
      <c r="B136" s="789">
        <f>Konformitätsprüfung!$H136</f>
        <v>0</v>
      </c>
      <c r="C136" s="329"/>
      <c r="D136" s="329"/>
    </row>
    <row r="137" spans="1:4">
      <c r="A137" s="757">
        <f>Konformitätsprüfung!$G137</f>
        <v>0</v>
      </c>
      <c r="B137" s="789">
        <f>Konformitätsprüfung!$H137</f>
        <v>0</v>
      </c>
      <c r="C137" s="329"/>
      <c r="D137" s="329"/>
    </row>
    <row r="138" spans="1:4">
      <c r="A138" s="757">
        <f>Konformitätsprüfung!$G138</f>
        <v>0</v>
      </c>
      <c r="B138" s="789">
        <f>Konformitätsprüfung!$H138</f>
        <v>0</v>
      </c>
      <c r="C138" s="329"/>
      <c r="D138" s="329"/>
    </row>
    <row r="139" spans="1:4">
      <c r="A139" s="757">
        <f>Konformitätsprüfung!$G139</f>
        <v>0</v>
      </c>
      <c r="B139" s="789">
        <f>Konformitätsprüfung!$H139</f>
        <v>0</v>
      </c>
      <c r="C139" s="329"/>
      <c r="D139" s="329"/>
    </row>
    <row r="140" spans="1:4">
      <c r="A140" s="757">
        <f>Konformitätsprüfung!$G140</f>
        <v>0</v>
      </c>
      <c r="B140" s="790">
        <f>Konformitätsprüfung!$H140</f>
        <v>0</v>
      </c>
      <c r="C140" s="329"/>
      <c r="D140" s="329"/>
    </row>
    <row r="141" spans="1:4">
      <c r="A141" s="350">
        <f>Konformitätsprüfung!$G141</f>
        <v>0</v>
      </c>
      <c r="B141" s="792">
        <f>SUM(B142:B145)</f>
        <v>0</v>
      </c>
      <c r="C141" s="491"/>
      <c r="D141" s="491"/>
    </row>
    <row r="142" spans="1:4">
      <c r="A142" s="757">
        <f>Konformitätsprüfung!$G142</f>
        <v>0</v>
      </c>
      <c r="B142" s="552">
        <f>Konformitätsprüfung!$H142</f>
        <v>0</v>
      </c>
      <c r="C142" s="329"/>
      <c r="D142" s="329"/>
    </row>
    <row r="143" spans="1:4">
      <c r="A143" s="757">
        <f>Konformitätsprüfung!$G143</f>
        <v>0</v>
      </c>
      <c r="B143" s="552">
        <f>Konformitätsprüfung!$H143</f>
        <v>0</v>
      </c>
      <c r="C143" s="329"/>
      <c r="D143" s="329"/>
    </row>
    <row r="144" spans="1:4">
      <c r="A144" s="757">
        <f>Konformitätsprüfung!$G144</f>
        <v>0</v>
      </c>
      <c r="B144" s="552">
        <f>Konformitätsprüfung!$H144</f>
        <v>0</v>
      </c>
      <c r="C144" s="329"/>
      <c r="D144" s="329"/>
    </row>
    <row r="145" spans="1:4" ht="15.75" thickBot="1">
      <c r="A145" s="757">
        <f>Konformitätsprüfung!$G145</f>
        <v>0</v>
      </c>
      <c r="B145" s="554">
        <f>Konformitätsprüfung!$H145</f>
        <v>0</v>
      </c>
      <c r="C145" s="329"/>
      <c r="D145" s="329"/>
    </row>
    <row r="146" spans="1:4">
      <c r="A146" s="157"/>
      <c r="B146" s="157"/>
      <c r="C146" s="496"/>
      <c r="D146" s="496"/>
    </row>
    <row r="147" spans="1:4">
      <c r="A147" s="546">
        <f>Konformitätsprüfung!$G147</f>
        <v>0</v>
      </c>
      <c r="B147" s="546">
        <f>Konformitätsprüfung!$H147</f>
        <v>0</v>
      </c>
      <c r="C147" s="497"/>
      <c r="D147" s="497"/>
    </row>
    <row r="148" spans="1:4" ht="15.75" thickBot="1">
      <c r="A148" s="169"/>
      <c r="B148" s="169"/>
      <c r="C148" s="498"/>
      <c r="D148" s="498"/>
    </row>
    <row r="149" spans="1:4" ht="15.75" thickBot="1">
      <c r="A149" s="175"/>
      <c r="B149" s="175"/>
      <c r="C149" s="511"/>
      <c r="D149" s="511"/>
    </row>
    <row r="150" spans="1:4">
      <c r="A150" s="480">
        <f>Konformitätsprüfung!$G150</f>
        <v>0</v>
      </c>
      <c r="B150" s="792">
        <f>SUM(B151:B154)</f>
        <v>0</v>
      </c>
      <c r="C150" s="499"/>
      <c r="D150" s="499"/>
    </row>
    <row r="151" spans="1:4">
      <c r="A151" s="757">
        <f>Konformitätsprüfung!$G151</f>
        <v>0</v>
      </c>
      <c r="B151" s="789">
        <f>Konformitätsprüfung!$H151</f>
        <v>0</v>
      </c>
      <c r="C151" s="329"/>
      <c r="D151" s="329"/>
    </row>
    <row r="152" spans="1:4">
      <c r="A152" s="757">
        <f>Konformitätsprüfung!$G152</f>
        <v>0</v>
      </c>
      <c r="B152" s="789">
        <f>Konformitätsprüfung!$H152</f>
        <v>0</v>
      </c>
      <c r="C152" s="329"/>
      <c r="D152" s="329"/>
    </row>
    <row r="153" spans="1:4">
      <c r="A153" s="757">
        <f>Konformitätsprüfung!$G153</f>
        <v>0</v>
      </c>
      <c r="B153" s="789">
        <f>Konformitätsprüfung!$H153</f>
        <v>0</v>
      </c>
      <c r="C153" s="329"/>
      <c r="D153" s="329"/>
    </row>
    <row r="154" spans="1:4">
      <c r="A154" s="758">
        <f>Konformitätsprüfung!$G154</f>
        <v>0</v>
      </c>
      <c r="B154" s="790">
        <f>Konformitätsprüfung!$H154</f>
        <v>0</v>
      </c>
      <c r="C154" s="358"/>
      <c r="D154" s="358"/>
    </row>
    <row r="155" spans="1:4">
      <c r="A155" s="350">
        <f>Konformitätsprüfung!$G155</f>
        <v>0</v>
      </c>
      <c r="B155" s="792">
        <f>SUM(B156:B161)</f>
        <v>0</v>
      </c>
      <c r="C155" s="491"/>
      <c r="D155" s="491"/>
    </row>
    <row r="156" spans="1:4">
      <c r="A156" s="757">
        <f>Konformitätsprüfung!$G156</f>
        <v>0</v>
      </c>
      <c r="B156" s="789">
        <f>Konformitätsprüfung!$H156</f>
        <v>0</v>
      </c>
      <c r="C156" s="329"/>
      <c r="D156" s="329"/>
    </row>
    <row r="157" spans="1:4">
      <c r="A157" s="757">
        <f>Konformitätsprüfung!$G157</f>
        <v>0</v>
      </c>
      <c r="B157" s="789">
        <f>Konformitätsprüfung!$H157</f>
        <v>0</v>
      </c>
      <c r="C157" s="329"/>
      <c r="D157" s="329"/>
    </row>
    <row r="158" spans="1:4">
      <c r="A158" s="757">
        <f>Konformitätsprüfung!$G158</f>
        <v>0</v>
      </c>
      <c r="B158" s="789">
        <f>Konformitätsprüfung!$H158</f>
        <v>0</v>
      </c>
      <c r="C158" s="329"/>
      <c r="D158" s="329"/>
    </row>
    <row r="159" spans="1:4">
      <c r="A159" s="757">
        <f>Konformitätsprüfung!$G159</f>
        <v>0</v>
      </c>
      <c r="B159" s="789">
        <f>Konformitätsprüfung!$H159</f>
        <v>0</v>
      </c>
      <c r="C159" s="329"/>
      <c r="D159" s="329"/>
    </row>
    <row r="160" spans="1:4">
      <c r="A160" s="757">
        <f>Konformitätsprüfung!$G160</f>
        <v>0</v>
      </c>
      <c r="B160" s="789">
        <f>Konformitätsprüfung!$H160</f>
        <v>0</v>
      </c>
      <c r="C160" s="329"/>
      <c r="D160" s="329"/>
    </row>
    <row r="161" spans="1:4">
      <c r="A161" s="757">
        <f>Konformitätsprüfung!$G161</f>
        <v>0</v>
      </c>
      <c r="B161" s="790">
        <f>Konformitätsprüfung!$H161</f>
        <v>0</v>
      </c>
      <c r="C161" s="329"/>
      <c r="D161" s="329"/>
    </row>
    <row r="162" spans="1:4">
      <c r="A162" s="350">
        <f>Konformitätsprüfung!$G162</f>
        <v>0</v>
      </c>
      <c r="B162" s="792">
        <f>SUM(B163:B171)</f>
        <v>0</v>
      </c>
      <c r="C162" s="491"/>
      <c r="D162" s="491"/>
    </row>
    <row r="163" spans="1:4">
      <c r="A163" s="757">
        <f>Konformitätsprüfung!$G163</f>
        <v>0</v>
      </c>
      <c r="B163" s="789">
        <f>Konformitätsprüfung!$H163</f>
        <v>0</v>
      </c>
      <c r="C163" s="329"/>
      <c r="D163" s="329"/>
    </row>
    <row r="164" spans="1:4">
      <c r="A164" s="757">
        <f>Konformitätsprüfung!$G164</f>
        <v>0</v>
      </c>
      <c r="B164" s="789">
        <f>Konformitätsprüfung!$H164</f>
        <v>0</v>
      </c>
      <c r="C164" s="329"/>
      <c r="D164" s="329"/>
    </row>
    <row r="165" spans="1:4">
      <c r="A165" s="757">
        <f>Konformitätsprüfung!$G165</f>
        <v>0</v>
      </c>
      <c r="B165" s="789">
        <f>Konformitätsprüfung!$H165</f>
        <v>0</v>
      </c>
      <c r="C165" s="329"/>
      <c r="D165" s="329"/>
    </row>
    <row r="166" spans="1:4">
      <c r="A166" s="757">
        <f>Konformitätsprüfung!$G166</f>
        <v>0</v>
      </c>
      <c r="B166" s="789">
        <f>Konformitätsprüfung!$H166</f>
        <v>0</v>
      </c>
      <c r="C166" s="329"/>
      <c r="D166" s="329"/>
    </row>
    <row r="167" spans="1:4">
      <c r="A167" s="757">
        <f>Konformitätsprüfung!$G167</f>
        <v>0</v>
      </c>
      <c r="B167" s="789">
        <f>Konformitätsprüfung!$H167</f>
        <v>0</v>
      </c>
      <c r="C167" s="329"/>
      <c r="D167" s="329"/>
    </row>
    <row r="168" spans="1:4">
      <c r="A168" s="757">
        <f>Konformitätsprüfung!$G168</f>
        <v>0</v>
      </c>
      <c r="B168" s="789">
        <f>Konformitätsprüfung!$H168</f>
        <v>0</v>
      </c>
      <c r="C168" s="329"/>
      <c r="D168" s="329"/>
    </row>
    <row r="169" spans="1:4">
      <c r="A169" s="757">
        <f>Konformitätsprüfung!$G169</f>
        <v>0</v>
      </c>
      <c r="B169" s="789">
        <f>Konformitätsprüfung!$H169</f>
        <v>0</v>
      </c>
      <c r="C169" s="329"/>
      <c r="D169" s="329"/>
    </row>
    <row r="170" spans="1:4">
      <c r="A170" s="757">
        <f>Konformitätsprüfung!$G170</f>
        <v>0</v>
      </c>
      <c r="B170" s="789">
        <f>Konformitätsprüfung!$H170</f>
        <v>0</v>
      </c>
      <c r="C170" s="329"/>
      <c r="D170" s="329"/>
    </row>
    <row r="171" spans="1:4">
      <c r="A171" s="757">
        <f>Konformitätsprüfung!$G171</f>
        <v>0</v>
      </c>
      <c r="B171" s="790">
        <f>Konformitätsprüfung!$H171</f>
        <v>0</v>
      </c>
      <c r="C171" s="329"/>
      <c r="D171" s="329"/>
    </row>
    <row r="172" spans="1:4">
      <c r="A172" s="761">
        <f>Konformitätsprüfung!$G172</f>
        <v>0</v>
      </c>
      <c r="B172" s="787">
        <f>Konformitätsprüfung!$H172</f>
        <v>0</v>
      </c>
      <c r="C172" s="326"/>
      <c r="D172" s="326"/>
    </row>
    <row r="173" spans="1:4">
      <c r="A173" s="762">
        <f>Konformitätsprüfung!$G173</f>
        <v>0</v>
      </c>
      <c r="B173" s="555">
        <f>Konformitätsprüfung!$H173</f>
        <v>0</v>
      </c>
      <c r="C173" s="327"/>
      <c r="D173" s="327"/>
    </row>
    <row r="174" spans="1:4" ht="15.75" thickBot="1">
      <c r="A174" s="763">
        <f>Konformitätsprüfung!$G174</f>
        <v>0</v>
      </c>
      <c r="B174" s="797">
        <f>Konformitätsprüfung!$H174</f>
        <v>0</v>
      </c>
      <c r="C174" s="384"/>
      <c r="D174" s="384"/>
    </row>
    <row r="175" spans="1:4">
      <c r="A175" s="556"/>
      <c r="B175" s="556"/>
      <c r="C175" s="500"/>
      <c r="D175" s="500"/>
    </row>
    <row r="176" spans="1:4">
      <c r="A176" s="547">
        <f>Konformitätsprüfung!$G176</f>
        <v>0</v>
      </c>
      <c r="B176" s="547">
        <f>Konformitätsprüfung!$H176</f>
        <v>0</v>
      </c>
      <c r="C176" s="500"/>
      <c r="D176" s="500"/>
    </row>
    <row r="177" spans="1:4" ht="15.75" thickBot="1">
      <c r="A177" s="189"/>
      <c r="B177" s="189"/>
      <c r="C177" s="501"/>
      <c r="D177" s="501"/>
    </row>
    <row r="178" spans="1:4" ht="15.75" thickBot="1">
      <c r="A178" s="195"/>
      <c r="B178" s="195"/>
      <c r="C178" s="512"/>
      <c r="D178" s="512"/>
    </row>
    <row r="179" spans="1:4">
      <c r="A179" s="350">
        <f>Konformitätsprüfung!$G179</f>
        <v>0</v>
      </c>
      <c r="B179" s="792">
        <f>SUM(B180:B182)</f>
        <v>0</v>
      </c>
      <c r="C179" s="491"/>
      <c r="D179" s="491"/>
    </row>
    <row r="180" spans="1:4">
      <c r="A180" s="757">
        <f>Konformitätsprüfung!$G180</f>
        <v>0</v>
      </c>
      <c r="B180" s="552">
        <f>Konformitätsprüfung!$H180</f>
        <v>0</v>
      </c>
      <c r="C180" s="329"/>
      <c r="D180" s="329"/>
    </row>
    <row r="181" spans="1:4">
      <c r="A181" s="757">
        <f>Konformitätsprüfung!$G181</f>
        <v>0</v>
      </c>
      <c r="B181" s="552">
        <f>Konformitätsprüfung!$H181</f>
        <v>0</v>
      </c>
      <c r="C181" s="329"/>
      <c r="D181" s="329"/>
    </row>
    <row r="182" spans="1:4">
      <c r="A182" s="757">
        <f>Konformitätsprüfung!$G182</f>
        <v>0</v>
      </c>
      <c r="B182" s="552">
        <f>Konformitätsprüfung!$H182</f>
        <v>0</v>
      </c>
      <c r="C182" s="329"/>
      <c r="D182" s="329"/>
    </row>
    <row r="183" spans="1:4">
      <c r="A183" s="350">
        <f>Konformitätsprüfung!$G183</f>
        <v>0</v>
      </c>
      <c r="B183" s="792">
        <f>SUM(B184:B188)</f>
        <v>0</v>
      </c>
      <c r="C183" s="491"/>
      <c r="D183" s="491"/>
    </row>
    <row r="184" spans="1:4">
      <c r="A184" s="757">
        <f>Konformitätsprüfung!$G184</f>
        <v>0</v>
      </c>
      <c r="B184" s="789">
        <f>Konformitätsprüfung!$H184</f>
        <v>0</v>
      </c>
      <c r="C184" s="329"/>
      <c r="D184" s="329"/>
    </row>
    <row r="185" spans="1:4">
      <c r="A185" s="757">
        <f>Konformitätsprüfung!$G185</f>
        <v>0</v>
      </c>
      <c r="B185" s="789">
        <f>Konformitätsprüfung!$H185</f>
        <v>0</v>
      </c>
      <c r="C185" s="329"/>
      <c r="D185" s="329"/>
    </row>
    <row r="186" spans="1:4">
      <c r="A186" s="757">
        <f>Konformitätsprüfung!$G186</f>
        <v>0</v>
      </c>
      <c r="B186" s="789">
        <f>Konformitätsprüfung!$H186</f>
        <v>0</v>
      </c>
      <c r="C186" s="329"/>
      <c r="D186" s="329"/>
    </row>
    <row r="187" spans="1:4">
      <c r="A187" s="757">
        <f>Konformitätsprüfung!$G187</f>
        <v>0</v>
      </c>
      <c r="B187" s="789">
        <f>Konformitätsprüfung!$H187</f>
        <v>0</v>
      </c>
      <c r="C187" s="329"/>
      <c r="D187" s="329"/>
    </row>
    <row r="188" spans="1:4">
      <c r="A188" s="757">
        <f>Konformitätsprüfung!$G188</f>
        <v>0</v>
      </c>
      <c r="B188" s="790">
        <f>Konformitätsprüfung!$H188</f>
        <v>0</v>
      </c>
      <c r="C188" s="329"/>
      <c r="D188" s="329"/>
    </row>
    <row r="189" spans="1:4">
      <c r="A189" s="350">
        <f>Konformitätsprüfung!$G189</f>
        <v>0</v>
      </c>
      <c r="B189" s="792">
        <f>SUM(B190:B204)</f>
        <v>0</v>
      </c>
      <c r="C189" s="491"/>
      <c r="D189" s="491"/>
    </row>
    <row r="190" spans="1:4">
      <c r="A190" s="757">
        <f>Konformitätsprüfung!$G190</f>
        <v>0</v>
      </c>
      <c r="B190" s="789">
        <f>Konformitätsprüfung!$H190</f>
        <v>0</v>
      </c>
      <c r="C190" s="329"/>
      <c r="D190" s="329"/>
    </row>
    <row r="191" spans="1:4">
      <c r="A191" s="757">
        <f>Konformitätsprüfung!$G191</f>
        <v>0</v>
      </c>
      <c r="B191" s="789">
        <f>Konformitätsprüfung!$H191</f>
        <v>0</v>
      </c>
      <c r="C191" s="329"/>
      <c r="D191" s="329"/>
    </row>
    <row r="192" spans="1:4">
      <c r="A192" s="757">
        <f>Konformitätsprüfung!$G192</f>
        <v>0</v>
      </c>
      <c r="B192" s="789">
        <f>Konformitätsprüfung!$H192</f>
        <v>0</v>
      </c>
      <c r="C192" s="329"/>
      <c r="D192" s="329"/>
    </row>
    <row r="193" spans="1:4">
      <c r="A193" s="757">
        <f>Konformitätsprüfung!$G193</f>
        <v>0</v>
      </c>
      <c r="B193" s="789">
        <f>Konformitätsprüfung!$H193</f>
        <v>0</v>
      </c>
      <c r="C193" s="329"/>
      <c r="D193" s="329"/>
    </row>
    <row r="194" spans="1:4">
      <c r="A194" s="757">
        <f>Konformitätsprüfung!$G194</f>
        <v>0</v>
      </c>
      <c r="B194" s="789">
        <f>Konformitätsprüfung!$H194</f>
        <v>0</v>
      </c>
      <c r="C194" s="329"/>
      <c r="D194" s="329"/>
    </row>
    <row r="195" spans="1:4">
      <c r="A195" s="757">
        <f>Konformitätsprüfung!$G195</f>
        <v>0</v>
      </c>
      <c r="B195" s="789">
        <f>Konformitätsprüfung!$H195</f>
        <v>0</v>
      </c>
      <c r="C195" s="329"/>
      <c r="D195" s="329"/>
    </row>
    <row r="196" spans="1:4">
      <c r="A196" s="757">
        <f>Konformitätsprüfung!$G196</f>
        <v>0</v>
      </c>
      <c r="B196" s="789">
        <f>Konformitätsprüfung!$H196</f>
        <v>0</v>
      </c>
      <c r="C196" s="329"/>
      <c r="D196" s="329"/>
    </row>
    <row r="197" spans="1:4">
      <c r="A197" s="757">
        <f>Konformitätsprüfung!$G197</f>
        <v>0</v>
      </c>
      <c r="B197" s="789">
        <f>Konformitätsprüfung!$H197</f>
        <v>0</v>
      </c>
      <c r="C197" s="329"/>
      <c r="D197" s="329"/>
    </row>
    <row r="198" spans="1:4">
      <c r="A198" s="757">
        <f>Konformitätsprüfung!$G198</f>
        <v>0</v>
      </c>
      <c r="B198" s="789">
        <f>Konformitätsprüfung!$H198</f>
        <v>0</v>
      </c>
      <c r="C198" s="329"/>
      <c r="D198" s="329"/>
    </row>
    <row r="199" spans="1:4">
      <c r="A199" s="757">
        <f>Konformitätsprüfung!$G199</f>
        <v>0</v>
      </c>
      <c r="B199" s="789">
        <f>Konformitätsprüfung!$H199</f>
        <v>0</v>
      </c>
      <c r="C199" s="329"/>
      <c r="D199" s="329"/>
    </row>
    <row r="200" spans="1:4">
      <c r="A200" s="757">
        <f>Konformitätsprüfung!$G200</f>
        <v>0</v>
      </c>
      <c r="B200" s="789">
        <f>Konformitätsprüfung!$H200</f>
        <v>0</v>
      </c>
      <c r="C200" s="329"/>
      <c r="D200" s="329"/>
    </row>
    <row r="201" spans="1:4">
      <c r="A201" s="757">
        <f>Konformitätsprüfung!$G201</f>
        <v>0</v>
      </c>
      <c r="B201" s="789">
        <f>Konformitätsprüfung!$H201</f>
        <v>0</v>
      </c>
      <c r="C201" s="329"/>
      <c r="D201" s="329"/>
    </row>
    <row r="202" spans="1:4">
      <c r="A202" s="757">
        <f>Konformitätsprüfung!$G202</f>
        <v>0</v>
      </c>
      <c r="B202" s="789">
        <f>Konformitätsprüfung!$H202</f>
        <v>0</v>
      </c>
      <c r="C202" s="329"/>
      <c r="D202" s="329"/>
    </row>
    <row r="203" spans="1:4">
      <c r="A203" s="757">
        <f>Konformitätsprüfung!$G203</f>
        <v>0</v>
      </c>
      <c r="B203" s="789">
        <f>Konformitätsprüfung!$H203</f>
        <v>0</v>
      </c>
      <c r="C203" s="329"/>
      <c r="D203" s="329"/>
    </row>
    <row r="204" spans="1:4">
      <c r="A204" s="757">
        <f>Konformitätsprüfung!$G204</f>
        <v>0</v>
      </c>
      <c r="B204" s="790">
        <f>Konformitätsprüfung!$H204</f>
        <v>0</v>
      </c>
      <c r="C204" s="329"/>
      <c r="D204" s="329"/>
    </row>
    <row r="205" spans="1:4">
      <c r="A205" s="346">
        <f>Konformitätsprüfung!$G205</f>
        <v>0</v>
      </c>
      <c r="B205" s="787">
        <f>Konformitätsprüfung!$H205</f>
        <v>0</v>
      </c>
      <c r="C205" s="326"/>
      <c r="D205" s="326"/>
    </row>
    <row r="206" spans="1:4">
      <c r="A206" s="350">
        <f>Konformitätsprüfung!$G206</f>
        <v>0</v>
      </c>
      <c r="B206" s="792">
        <f>SUM(B207:B210)</f>
        <v>0</v>
      </c>
      <c r="C206" s="491"/>
      <c r="D206" s="491"/>
    </row>
    <row r="207" spans="1:4">
      <c r="A207" s="757">
        <f>Konformitätsprüfung!$G207</f>
        <v>0</v>
      </c>
      <c r="B207" s="552">
        <f>Konformitätsprüfung!$H207</f>
        <v>0</v>
      </c>
      <c r="C207" s="329"/>
      <c r="D207" s="329"/>
    </row>
    <row r="208" spans="1:4">
      <c r="A208" s="757">
        <f>Konformitätsprüfung!$G208</f>
        <v>0</v>
      </c>
      <c r="B208" s="552">
        <f>Konformitätsprüfung!$H208</f>
        <v>0</v>
      </c>
      <c r="C208" s="329"/>
      <c r="D208" s="329"/>
    </row>
    <row r="209" spans="1:4">
      <c r="A209" s="757">
        <f>Konformitätsprüfung!$G209</f>
        <v>0</v>
      </c>
      <c r="B209" s="552">
        <f>Konformitätsprüfung!$H209</f>
        <v>0</v>
      </c>
      <c r="C209" s="329"/>
      <c r="D209" s="329"/>
    </row>
    <row r="210" spans="1:4" ht="15.75" thickBot="1">
      <c r="A210" s="757">
        <f>Konformitätsprüfung!$G210</f>
        <v>0</v>
      </c>
      <c r="B210" s="554">
        <f>Konformitätsprüfung!$H210</f>
        <v>0</v>
      </c>
      <c r="C210" s="329"/>
      <c r="D210" s="329"/>
    </row>
    <row r="211" spans="1:4" ht="15.75" thickBot="1">
      <c r="A211" s="195"/>
      <c r="B211" s="195"/>
      <c r="C211" s="513"/>
      <c r="D211" s="513"/>
    </row>
    <row r="212" spans="1:4">
      <c r="A212" s="350">
        <f>Konformitätsprüfung!$G212</f>
        <v>0</v>
      </c>
      <c r="B212" s="792">
        <f>SUM(B213:B216)</f>
        <v>0</v>
      </c>
      <c r="C212" s="491"/>
      <c r="D212" s="491"/>
    </row>
    <row r="213" spans="1:4">
      <c r="A213" s="757">
        <f>Konformitätsprüfung!$G213</f>
        <v>0</v>
      </c>
      <c r="B213" s="789">
        <f>Konformitätsprüfung!$H213</f>
        <v>0</v>
      </c>
      <c r="C213" s="329"/>
      <c r="D213" s="329"/>
    </row>
    <row r="214" spans="1:4">
      <c r="A214" s="757">
        <f>Konformitätsprüfung!$G214</f>
        <v>0</v>
      </c>
      <c r="B214" s="789">
        <f>Konformitätsprüfung!$H214</f>
        <v>0</v>
      </c>
      <c r="C214" s="329"/>
      <c r="D214" s="329"/>
    </row>
    <row r="215" spans="1:4">
      <c r="A215" s="757">
        <f>Konformitätsprüfung!$G215</f>
        <v>0</v>
      </c>
      <c r="B215" s="789">
        <f>Konformitätsprüfung!$H215</f>
        <v>0</v>
      </c>
      <c r="C215" s="329"/>
      <c r="D215" s="329"/>
    </row>
    <row r="216" spans="1:4">
      <c r="A216" s="758">
        <f>Konformitätsprüfung!$G216</f>
        <v>0</v>
      </c>
      <c r="B216" s="790">
        <f>Konformitätsprüfung!$H216</f>
        <v>0</v>
      </c>
      <c r="C216" s="358"/>
      <c r="D216" s="358"/>
    </row>
    <row r="217" spans="1:4">
      <c r="A217" s="769">
        <f>Konformitätsprüfung!$G217</f>
        <v>0</v>
      </c>
      <c r="B217" s="792">
        <f>SUM(B218:B220)</f>
        <v>0</v>
      </c>
      <c r="C217" s="369"/>
      <c r="D217" s="369"/>
    </row>
    <row r="218" spans="1:4">
      <c r="A218" s="757">
        <f>Konformitätsprüfung!$G218</f>
        <v>0</v>
      </c>
      <c r="B218" s="789">
        <f>Konformitätsprüfung!$H218</f>
        <v>0</v>
      </c>
      <c r="C218" s="329"/>
      <c r="D218" s="329"/>
    </row>
    <row r="219" spans="1:4">
      <c r="A219" s="757">
        <f>Konformitätsprüfung!$G219</f>
        <v>0</v>
      </c>
      <c r="B219" s="790">
        <f>Konformitätsprüfung!$H219</f>
        <v>0</v>
      </c>
      <c r="C219" s="329"/>
      <c r="D219" s="329"/>
    </row>
    <row r="220" spans="1:4" ht="15.75" thickBot="1">
      <c r="A220" s="354">
        <f>Konformitätsprüfung!$G220</f>
        <v>0</v>
      </c>
      <c r="B220" s="787">
        <f>Konformitätsprüfung!$H220</f>
        <v>0</v>
      </c>
      <c r="C220" s="384"/>
      <c r="D220" s="384"/>
    </row>
    <row r="221" spans="1:4" ht="15.75" thickBot="1">
      <c r="A221" s="210"/>
      <c r="B221" s="210"/>
      <c r="C221" s="502"/>
      <c r="D221" s="502"/>
    </row>
    <row r="222" spans="1:4">
      <c r="A222" s="271"/>
      <c r="B222" s="271"/>
      <c r="C222" s="503"/>
      <c r="D222" s="503"/>
    </row>
    <row r="223" spans="1:4">
      <c r="A223" s="727">
        <f>Konformitätsprüfung!$G223</f>
        <v>0</v>
      </c>
      <c r="B223" s="727">
        <f>Konformitätsprüfung!$H223</f>
        <v>0</v>
      </c>
      <c r="C223" s="707"/>
      <c r="D223" s="504"/>
    </row>
    <row r="224" spans="1:4" ht="15.75" thickBot="1">
      <c r="A224" s="284"/>
      <c r="B224" s="284"/>
      <c r="C224" s="505"/>
      <c r="D224" s="505"/>
    </row>
    <row r="225" spans="1:4" ht="15.75" thickBot="1">
      <c r="A225" s="216"/>
      <c r="B225" s="216"/>
      <c r="C225" s="506"/>
      <c r="D225" s="506"/>
    </row>
    <row r="226" spans="1:4">
      <c r="A226" s="350">
        <f>Konformitätsprüfung!$G226</f>
        <v>0</v>
      </c>
      <c r="B226" s="792">
        <f>SUM(B227:B231)</f>
        <v>0</v>
      </c>
      <c r="C226" s="491"/>
      <c r="D226" s="491"/>
    </row>
    <row r="227" spans="1:4">
      <c r="A227" s="757">
        <f>Konformitätsprüfung!$G227</f>
        <v>0</v>
      </c>
      <c r="B227" s="789">
        <f>Konformitätsprüfung!$H227</f>
        <v>0</v>
      </c>
      <c r="C227" s="329"/>
      <c r="D227" s="329"/>
    </row>
    <row r="228" spans="1:4">
      <c r="A228" s="757">
        <f>Konformitätsprüfung!$G228</f>
        <v>0</v>
      </c>
      <c r="B228" s="789">
        <f>Konformitätsprüfung!$H228</f>
        <v>0</v>
      </c>
      <c r="C228" s="329"/>
      <c r="D228" s="329"/>
    </row>
    <row r="229" spans="1:4">
      <c r="A229" s="757">
        <f>Konformitätsprüfung!$G229</f>
        <v>0</v>
      </c>
      <c r="B229" s="789">
        <f>Konformitätsprüfung!$H229</f>
        <v>0</v>
      </c>
      <c r="C229" s="329"/>
      <c r="D229" s="329"/>
    </row>
    <row r="230" spans="1:4">
      <c r="A230" s="757">
        <f>Konformitätsprüfung!$G230</f>
        <v>0</v>
      </c>
      <c r="B230" s="789">
        <f>Konformitätsprüfung!$H230</f>
        <v>0</v>
      </c>
      <c r="C230" s="329"/>
      <c r="D230" s="329"/>
    </row>
    <row r="231" spans="1:4">
      <c r="A231" s="757">
        <f>Konformitätsprüfung!$G231</f>
        <v>0</v>
      </c>
      <c r="B231" s="789">
        <f>Konformitätsprüfung!$H231</f>
        <v>0</v>
      </c>
      <c r="C231" s="329"/>
      <c r="D231" s="329"/>
    </row>
    <row r="232" spans="1:4">
      <c r="A232" s="350">
        <f>Konformitätsprüfung!$G232</f>
        <v>0</v>
      </c>
      <c r="B232" s="792">
        <f>SUM(B233:B238)</f>
        <v>0</v>
      </c>
      <c r="C232" s="491"/>
      <c r="D232" s="491"/>
    </row>
    <row r="233" spans="1:4">
      <c r="A233" s="757">
        <f>Konformitätsprüfung!$G233</f>
        <v>0</v>
      </c>
      <c r="B233" s="789">
        <f>Konformitätsprüfung!$H233</f>
        <v>0</v>
      </c>
      <c r="C233" s="329"/>
      <c r="D233" s="329"/>
    </row>
    <row r="234" spans="1:4">
      <c r="A234" s="757">
        <f>Konformitätsprüfung!$G234</f>
        <v>0</v>
      </c>
      <c r="B234" s="789">
        <f>Konformitätsprüfung!$H234</f>
        <v>0</v>
      </c>
      <c r="C234" s="329"/>
      <c r="D234" s="329"/>
    </row>
    <row r="235" spans="1:4">
      <c r="A235" s="757">
        <f>Konformitätsprüfung!$G235</f>
        <v>0</v>
      </c>
      <c r="B235" s="789">
        <f>Konformitätsprüfung!$H235</f>
        <v>0</v>
      </c>
      <c r="C235" s="329"/>
      <c r="D235" s="329"/>
    </row>
    <row r="236" spans="1:4">
      <c r="A236" s="757">
        <f>Konformitätsprüfung!$G236</f>
        <v>0</v>
      </c>
      <c r="B236" s="789">
        <f>Konformitätsprüfung!$H236</f>
        <v>0</v>
      </c>
      <c r="C236" s="329"/>
      <c r="D236" s="329"/>
    </row>
    <row r="237" spans="1:4">
      <c r="A237" s="757">
        <f>Konformitätsprüfung!$G237</f>
        <v>0</v>
      </c>
      <c r="B237" s="789">
        <f>Konformitätsprüfung!$H237</f>
        <v>0</v>
      </c>
      <c r="C237" s="329"/>
      <c r="D237" s="329"/>
    </row>
    <row r="238" spans="1:4">
      <c r="A238" s="757">
        <f>Konformitätsprüfung!$G238</f>
        <v>0</v>
      </c>
      <c r="B238" s="789">
        <f>Konformitätsprüfung!$H238</f>
        <v>0</v>
      </c>
      <c r="C238" s="329"/>
      <c r="D238" s="329"/>
    </row>
    <row r="239" spans="1:4">
      <c r="A239" s="350">
        <f>Konformitätsprüfung!$G239</f>
        <v>0</v>
      </c>
      <c r="B239" s="792">
        <f>SUM(B240:B243)</f>
        <v>0</v>
      </c>
      <c r="C239" s="491"/>
      <c r="D239" s="491"/>
    </row>
    <row r="240" spans="1:4">
      <c r="A240" s="757">
        <f>Konformitätsprüfung!$G240</f>
        <v>0</v>
      </c>
      <c r="B240" s="789">
        <f>Konformitätsprüfung!$H240</f>
        <v>0</v>
      </c>
      <c r="C240" s="329"/>
      <c r="D240" s="329"/>
    </row>
    <row r="241" spans="1:4">
      <c r="A241" s="757">
        <f>Konformitätsprüfung!$G241</f>
        <v>0</v>
      </c>
      <c r="B241" s="789">
        <f>Konformitätsprüfung!$H241</f>
        <v>0</v>
      </c>
      <c r="C241" s="329"/>
      <c r="D241" s="329"/>
    </row>
    <row r="242" spans="1:4">
      <c r="A242" s="757">
        <f>Konformitätsprüfung!$G242</f>
        <v>0</v>
      </c>
      <c r="B242" s="789">
        <f>Konformitätsprüfung!$H242</f>
        <v>0</v>
      </c>
      <c r="C242" s="329"/>
      <c r="D242" s="329"/>
    </row>
    <row r="243" spans="1:4">
      <c r="A243" s="757">
        <f>Konformitätsprüfung!$G243</f>
        <v>0</v>
      </c>
      <c r="B243" s="789">
        <f>Konformitätsprüfung!$H243</f>
        <v>0</v>
      </c>
      <c r="C243" s="329"/>
      <c r="D243" s="329"/>
    </row>
    <row r="244" spans="1:4">
      <c r="A244" s="350">
        <f>Konformitätsprüfung!$G244</f>
        <v>0</v>
      </c>
      <c r="B244" s="792">
        <f>SUM(B245:B247)</f>
        <v>0</v>
      </c>
      <c r="C244" s="491"/>
      <c r="D244" s="491"/>
    </row>
    <row r="245" spans="1:4">
      <c r="A245" s="757">
        <f>Konformitätsprüfung!$G245</f>
        <v>0</v>
      </c>
      <c r="B245" s="789">
        <f>Konformitätsprüfung!$H245</f>
        <v>0</v>
      </c>
      <c r="C245" s="329"/>
      <c r="D245" s="329"/>
    </row>
    <row r="246" spans="1:4">
      <c r="A246" s="757">
        <f>Konformitätsprüfung!$G246</f>
        <v>0</v>
      </c>
      <c r="B246" s="789">
        <f>Konformitätsprüfung!$H246</f>
        <v>0</v>
      </c>
      <c r="C246" s="329"/>
      <c r="D246" s="329"/>
    </row>
    <row r="247" spans="1:4">
      <c r="A247" s="757">
        <f>Konformitätsprüfung!$G247</f>
        <v>0</v>
      </c>
      <c r="B247" s="789">
        <f>Konformitätsprüfung!$H247</f>
        <v>0</v>
      </c>
      <c r="C247" s="329"/>
      <c r="D247" s="329"/>
    </row>
    <row r="248" spans="1:4">
      <c r="A248" s="350">
        <f>Konformitätsprüfung!$G248</f>
        <v>0</v>
      </c>
      <c r="B248" s="792">
        <f>SUM(B249:B257)</f>
        <v>0</v>
      </c>
      <c r="C248" s="491"/>
      <c r="D248" s="491"/>
    </row>
    <row r="249" spans="1:4">
      <c r="A249" s="757">
        <f>Konformitätsprüfung!$G249</f>
        <v>0</v>
      </c>
      <c r="B249" s="789">
        <f>Konformitätsprüfung!$H249</f>
        <v>0</v>
      </c>
      <c r="C249" s="329"/>
      <c r="D249" s="329"/>
    </row>
    <row r="250" spans="1:4">
      <c r="A250" s="757">
        <f>Konformitätsprüfung!$G250</f>
        <v>0</v>
      </c>
      <c r="B250" s="789">
        <f>Konformitätsprüfung!$H250</f>
        <v>0</v>
      </c>
      <c r="C250" s="329"/>
      <c r="D250" s="329"/>
    </row>
    <row r="251" spans="1:4">
      <c r="A251" s="757">
        <f>Konformitätsprüfung!$G251</f>
        <v>0</v>
      </c>
      <c r="B251" s="789">
        <f>Konformitätsprüfung!$H251</f>
        <v>0</v>
      </c>
      <c r="C251" s="329"/>
      <c r="D251" s="329"/>
    </row>
    <row r="252" spans="1:4">
      <c r="A252" s="757">
        <f>Konformitätsprüfung!$G252</f>
        <v>0</v>
      </c>
      <c r="B252" s="789">
        <f>Konformitätsprüfung!$H252</f>
        <v>0</v>
      </c>
      <c r="C252" s="329"/>
      <c r="D252" s="329"/>
    </row>
    <row r="253" spans="1:4">
      <c r="A253" s="757">
        <f>Konformitätsprüfung!$G253</f>
        <v>0</v>
      </c>
      <c r="B253" s="789">
        <f>Konformitätsprüfung!$H253</f>
        <v>0</v>
      </c>
      <c r="C253" s="329"/>
      <c r="D253" s="329"/>
    </row>
    <row r="254" spans="1:4">
      <c r="A254" s="757">
        <f>Konformitätsprüfung!$G254</f>
        <v>0</v>
      </c>
      <c r="B254" s="789">
        <f>Konformitätsprüfung!$H254</f>
        <v>0</v>
      </c>
      <c r="C254" s="329"/>
      <c r="D254" s="329"/>
    </row>
    <row r="255" spans="1:4">
      <c r="A255" s="757">
        <f>Konformitätsprüfung!$G255</f>
        <v>0</v>
      </c>
      <c r="B255" s="789">
        <f>Konformitätsprüfung!$H255</f>
        <v>0</v>
      </c>
      <c r="C255" s="329"/>
      <c r="D255" s="329"/>
    </row>
    <row r="256" spans="1:4">
      <c r="A256" s="757">
        <f>Konformitätsprüfung!$G256</f>
        <v>0</v>
      </c>
      <c r="B256" s="789">
        <f>Konformitätsprüfung!$H256</f>
        <v>0</v>
      </c>
      <c r="C256" s="329"/>
      <c r="D256" s="329"/>
    </row>
    <row r="257" spans="1:4">
      <c r="A257" s="757">
        <f>Konformitätsprüfung!$G257</f>
        <v>0</v>
      </c>
      <c r="B257" s="789">
        <f>Konformitätsprüfung!$H257</f>
        <v>0</v>
      </c>
      <c r="C257" s="329"/>
      <c r="D257" s="329"/>
    </row>
    <row r="258" spans="1:4">
      <c r="A258" s="350">
        <f>Konformitätsprüfung!$G258</f>
        <v>0</v>
      </c>
      <c r="B258" s="792">
        <f>SUM(B259:B262)</f>
        <v>0</v>
      </c>
      <c r="C258" s="491"/>
      <c r="D258" s="491"/>
    </row>
    <row r="259" spans="1:4">
      <c r="A259" s="757">
        <f>Konformitätsprüfung!$G259</f>
        <v>0</v>
      </c>
      <c r="B259" s="789">
        <f>Konformitätsprüfung!$H259</f>
        <v>0</v>
      </c>
      <c r="C259" s="329"/>
      <c r="D259" s="329"/>
    </row>
    <row r="260" spans="1:4">
      <c r="A260" s="757">
        <f>Konformitätsprüfung!$G260</f>
        <v>0</v>
      </c>
      <c r="B260" s="789">
        <f>Konformitätsprüfung!$H260</f>
        <v>0</v>
      </c>
      <c r="C260" s="329"/>
      <c r="D260" s="329"/>
    </row>
    <row r="261" spans="1:4">
      <c r="A261" s="757">
        <f>Konformitätsprüfung!$G261</f>
        <v>0</v>
      </c>
      <c r="B261" s="789">
        <f>Konformitätsprüfung!$H261</f>
        <v>0</v>
      </c>
      <c r="C261" s="329"/>
      <c r="D261" s="329"/>
    </row>
    <row r="262" spans="1:4">
      <c r="A262" s="758">
        <f>Konformitätsprüfung!$G262</f>
        <v>0</v>
      </c>
      <c r="B262" s="795">
        <f>Konformitätsprüfung!$H262</f>
        <v>0</v>
      </c>
      <c r="C262" s="358"/>
      <c r="D262" s="358"/>
    </row>
    <row r="263" spans="1:4">
      <c r="A263"/>
      <c r="B263"/>
      <c r="C263"/>
      <c r="D263"/>
    </row>
    <row r="264" spans="1:4">
      <c r="A264"/>
      <c r="B264"/>
      <c r="C264"/>
      <c r="D264"/>
    </row>
    <row r="265" spans="1:4">
      <c r="A265"/>
      <c r="B265"/>
      <c r="C265"/>
      <c r="D265"/>
    </row>
    <row r="266" spans="1:4">
      <c r="A266"/>
      <c r="B266"/>
      <c r="C266"/>
      <c r="D266"/>
    </row>
    <row r="267" spans="1:4">
      <c r="A267"/>
      <c r="B267"/>
      <c r="C267"/>
      <c r="D267"/>
    </row>
    <row r="268" spans="1:4">
      <c r="A268"/>
      <c r="B268"/>
      <c r="C268"/>
      <c r="D268"/>
    </row>
    <row r="269" spans="1:4">
      <c r="A269"/>
      <c r="B269"/>
      <c r="C269"/>
      <c r="D269"/>
    </row>
    <row r="270" spans="1:4">
      <c r="A270"/>
      <c r="B270"/>
      <c r="C270"/>
      <c r="D270"/>
    </row>
    <row r="271" spans="1:4">
      <c r="A271"/>
      <c r="B271"/>
      <c r="C271"/>
      <c r="D271"/>
    </row>
    <row r="272" spans="1:4">
      <c r="A272"/>
      <c r="B272"/>
      <c r="C272"/>
      <c r="D272"/>
    </row>
    <row r="273" spans="1:4">
      <c r="A273"/>
      <c r="B273"/>
      <c r="C273"/>
      <c r="D273"/>
    </row>
    <row r="274" spans="1:4">
      <c r="A274"/>
      <c r="B274"/>
      <c r="C274"/>
      <c r="D274"/>
    </row>
    <row r="275" spans="1:4">
      <c r="A275"/>
      <c r="B275"/>
      <c r="C275"/>
      <c r="D275"/>
    </row>
    <row r="276" spans="1:4">
      <c r="A276"/>
      <c r="B276"/>
      <c r="C276"/>
      <c r="D276"/>
    </row>
    <row r="277" spans="1:4">
      <c r="A277"/>
      <c r="B277"/>
      <c r="C277"/>
      <c r="D277"/>
    </row>
    <row r="278" spans="1:4">
      <c r="A278"/>
      <c r="B278"/>
      <c r="C278"/>
      <c r="D278"/>
    </row>
    <row r="279" spans="1:4">
      <c r="A279" s="225"/>
      <c r="B279" s="225"/>
      <c r="C279" s="225"/>
      <c r="D279" s="225"/>
    </row>
    <row r="280" spans="1:4">
      <c r="A280" s="225"/>
      <c r="B280" s="225"/>
      <c r="C280" s="225"/>
      <c r="D280" s="225"/>
    </row>
    <row r="281" spans="1:4">
      <c r="A281" s="225"/>
      <c r="B281" s="225"/>
      <c r="C281" s="225"/>
      <c r="D281" s="225"/>
    </row>
    <row r="282" spans="1:4">
      <c r="A282" s="225"/>
      <c r="B282" s="225"/>
      <c r="C282" s="225"/>
      <c r="D282" s="225"/>
    </row>
    <row r="283" spans="1:4">
      <c r="A283" s="225"/>
      <c r="B283" s="225"/>
      <c r="C283" s="225"/>
      <c r="D283" s="225"/>
    </row>
    <row r="284" spans="1:4">
      <c r="A284" s="225"/>
      <c r="B284" s="225"/>
      <c r="C284" s="225"/>
      <c r="D284" s="225"/>
    </row>
    <row r="285" spans="1:4">
      <c r="A285" s="225"/>
      <c r="B285" s="225"/>
      <c r="C285" s="225"/>
      <c r="D285" s="225"/>
    </row>
    <row r="286" spans="1:4">
      <c r="A286" s="225"/>
      <c r="B286" s="225"/>
      <c r="C286" s="225"/>
      <c r="D286" s="225"/>
    </row>
    <row r="287" spans="1:4">
      <c r="A287" s="225"/>
      <c r="B287" s="225"/>
      <c r="C287" s="225"/>
      <c r="D287" s="225"/>
    </row>
    <row r="288" spans="1:4">
      <c r="A288" s="225"/>
      <c r="B288" s="225"/>
      <c r="C288" s="225"/>
      <c r="D288" s="225"/>
    </row>
    <row r="289" spans="1:4">
      <c r="A289" s="225"/>
      <c r="B289" s="225"/>
      <c r="C289" s="225"/>
      <c r="D289" s="225"/>
    </row>
    <row r="290" spans="1:4">
      <c r="A290" s="225"/>
      <c r="B290" s="225"/>
      <c r="C290" s="225"/>
      <c r="D290" s="225"/>
    </row>
    <row r="291" spans="1:4">
      <c r="A291" s="225"/>
      <c r="B291" s="225"/>
      <c r="C291" s="225"/>
      <c r="D291" s="225"/>
    </row>
    <row r="292" spans="1:4">
      <c r="A292" s="225"/>
      <c r="B292" s="225"/>
      <c r="C292" s="225"/>
      <c r="D292" s="225"/>
    </row>
    <row r="293" spans="1:4">
      <c r="A293" s="225"/>
      <c r="B293" s="225"/>
      <c r="C293" s="225"/>
      <c r="D293" s="225"/>
    </row>
    <row r="294" spans="1:4">
      <c r="A294" s="225"/>
      <c r="B294" s="225"/>
      <c r="C294" s="225"/>
      <c r="D294" s="225"/>
    </row>
    <row r="295" spans="1:4">
      <c r="A295" s="225"/>
      <c r="B295" s="225"/>
      <c r="C295" s="225"/>
      <c r="D295" s="225"/>
    </row>
    <row r="296" spans="1:4">
      <c r="A296" s="225"/>
      <c r="B296" s="225"/>
      <c r="C296" s="225"/>
      <c r="D296" s="225"/>
    </row>
    <row r="297" spans="1:4">
      <c r="A297" s="225"/>
      <c r="B297" s="225"/>
      <c r="C297" s="225"/>
      <c r="D297" s="225"/>
    </row>
    <row r="298" spans="1:4">
      <c r="A298" s="225"/>
      <c r="B298" s="225"/>
      <c r="C298" s="225"/>
      <c r="D298" s="225"/>
    </row>
    <row r="299" spans="1:4">
      <c r="A299" s="225"/>
      <c r="B299" s="225"/>
      <c r="C299" s="225"/>
      <c r="D299" s="225"/>
    </row>
    <row r="300" spans="1:4">
      <c r="A300" s="225"/>
      <c r="B300" s="225"/>
      <c r="C300" s="225"/>
      <c r="D300" s="225"/>
    </row>
    <row r="301" spans="1:4">
      <c r="A301" s="225"/>
      <c r="B301" s="225"/>
      <c r="C301" s="225"/>
      <c r="D301" s="225"/>
    </row>
    <row r="302" spans="1:4">
      <c r="A302" s="225"/>
      <c r="B302" s="225"/>
      <c r="C302" s="225"/>
      <c r="D302" s="225"/>
    </row>
    <row r="303" spans="1:4">
      <c r="A303" s="225"/>
      <c r="B303" s="225"/>
      <c r="C303" s="225"/>
      <c r="D303" s="225"/>
    </row>
    <row r="304" spans="1:4">
      <c r="A304" s="225"/>
      <c r="B304" s="225"/>
      <c r="C304" s="225"/>
      <c r="D304" s="225"/>
    </row>
    <row r="305" spans="1:4">
      <c r="A305" s="225"/>
      <c r="B305" s="225"/>
      <c r="C305" s="225"/>
      <c r="D305" s="225"/>
    </row>
    <row r="306" spans="1:4">
      <c r="A306" s="225"/>
      <c r="B306" s="225"/>
      <c r="C306" s="225"/>
      <c r="D306" s="225"/>
    </row>
    <row r="307" spans="1:4">
      <c r="A307" s="225"/>
      <c r="B307" s="225"/>
      <c r="C307" s="225"/>
      <c r="D307" s="225"/>
    </row>
    <row r="308" spans="1:4">
      <c r="A308" s="225"/>
      <c r="B308" s="225"/>
      <c r="C308" s="225"/>
      <c r="D308" s="225"/>
    </row>
    <row r="309" spans="1:4">
      <c r="A309" s="225"/>
      <c r="B309" s="225"/>
      <c r="C309" s="225"/>
      <c r="D309" s="225"/>
    </row>
    <row r="310" spans="1:4">
      <c r="A310" s="225"/>
      <c r="B310" s="225"/>
      <c r="C310" s="225"/>
      <c r="D310" s="225"/>
    </row>
    <row r="311" spans="1:4">
      <c r="A311" s="225"/>
      <c r="B311" s="225"/>
      <c r="C311" s="225"/>
      <c r="D311" s="225"/>
    </row>
    <row r="312" spans="1:4">
      <c r="A312" s="225"/>
      <c r="B312" s="225"/>
      <c r="C312" s="225"/>
      <c r="D312" s="225"/>
    </row>
    <row r="313" spans="1:4">
      <c r="A313" s="225"/>
      <c r="B313" s="225"/>
      <c r="C313" s="225"/>
      <c r="D313" s="225"/>
    </row>
    <row r="314" spans="1:4">
      <c r="A314" s="225"/>
      <c r="B314" s="225"/>
      <c r="C314" s="225"/>
      <c r="D314" s="225"/>
    </row>
    <row r="315" spans="1:4">
      <c r="A315" s="225"/>
      <c r="B315" s="225"/>
      <c r="C315" s="225"/>
      <c r="D315" s="225"/>
    </row>
    <row r="316" spans="1:4">
      <c r="A316" s="225"/>
      <c r="B316" s="225"/>
      <c r="C316" s="225"/>
      <c r="D316" s="225"/>
    </row>
    <row r="317" spans="1:4">
      <c r="A317" s="225"/>
      <c r="B317" s="225"/>
      <c r="C317" s="225"/>
      <c r="D317" s="225"/>
    </row>
    <row r="318" spans="1:4">
      <c r="A318" s="225"/>
      <c r="B318" s="225"/>
      <c r="C318" s="225"/>
      <c r="D318" s="225"/>
    </row>
    <row r="319" spans="1:4">
      <c r="A319" s="225"/>
      <c r="B319" s="225"/>
      <c r="C319" s="225"/>
      <c r="D319" s="225"/>
    </row>
    <row r="320" spans="1:4">
      <c r="A320" s="225"/>
      <c r="B320" s="225"/>
      <c r="C320" s="225"/>
      <c r="D320" s="225"/>
    </row>
    <row r="321" spans="1:4">
      <c r="A321" s="225"/>
      <c r="B321" s="225"/>
      <c r="C321" s="225"/>
      <c r="D321" s="225"/>
    </row>
    <row r="322" spans="1:4">
      <c r="A322" s="225"/>
      <c r="B322" s="225"/>
      <c r="C322" s="225"/>
      <c r="D322" s="225"/>
    </row>
    <row r="323" spans="1:4">
      <c r="A323" s="225"/>
      <c r="B323" s="225"/>
      <c r="C323" s="225"/>
      <c r="D323" s="225"/>
    </row>
    <row r="324" spans="1:4">
      <c r="A324" s="225"/>
      <c r="B324" s="225"/>
      <c r="C324" s="225"/>
      <c r="D324" s="225"/>
    </row>
    <row r="325" spans="1:4">
      <c r="A325" s="225"/>
      <c r="B325" s="225"/>
      <c r="C325" s="225"/>
      <c r="D325" s="225"/>
    </row>
    <row r="326" spans="1:4">
      <c r="A326" s="225"/>
      <c r="B326" s="225"/>
      <c r="C326" s="225"/>
      <c r="D326" s="225"/>
    </row>
    <row r="327" spans="1:4">
      <c r="A327" s="225"/>
      <c r="B327" s="225"/>
      <c r="C327" s="225"/>
      <c r="D327" s="225"/>
    </row>
    <row r="328" spans="1:4">
      <c r="A328" s="225"/>
      <c r="B328" s="225"/>
      <c r="C328" s="225"/>
      <c r="D328" s="225"/>
    </row>
    <row r="329" spans="1:4">
      <c r="A329" s="225"/>
      <c r="B329" s="225"/>
      <c r="C329" s="225"/>
      <c r="D329" s="225"/>
    </row>
    <row r="330" spans="1:4">
      <c r="A330" s="225"/>
      <c r="B330" s="225"/>
      <c r="C330" s="225"/>
      <c r="D330" s="225"/>
    </row>
    <row r="331" spans="1:4">
      <c r="A331" s="225"/>
      <c r="B331" s="225"/>
      <c r="C331" s="225"/>
      <c r="D331" s="225"/>
    </row>
    <row r="332" spans="1:4">
      <c r="A332" s="225"/>
      <c r="B332" s="225"/>
      <c r="C332" s="225"/>
      <c r="D332" s="225"/>
    </row>
    <row r="333" spans="1:4">
      <c r="A333" s="225"/>
      <c r="B333" s="225"/>
      <c r="C333" s="225"/>
      <c r="D333" s="225"/>
    </row>
    <row r="334" spans="1:4">
      <c r="A334" s="225"/>
      <c r="B334" s="225"/>
      <c r="C334" s="225"/>
      <c r="D334" s="225"/>
    </row>
    <row r="335" spans="1:4">
      <c r="A335" s="225"/>
      <c r="B335" s="225"/>
      <c r="C335" s="225"/>
      <c r="D335" s="225"/>
    </row>
    <row r="336" spans="1:4">
      <c r="A336" s="225"/>
      <c r="B336" s="225"/>
      <c r="C336" s="225"/>
      <c r="D336" s="225"/>
    </row>
    <row r="337" spans="1:4">
      <c r="A337" s="225"/>
      <c r="B337" s="225"/>
      <c r="C337" s="225"/>
      <c r="D337" s="225"/>
    </row>
    <row r="338" spans="1:4">
      <c r="A338" s="225"/>
      <c r="B338" s="225"/>
      <c r="C338" s="225"/>
      <c r="D338" s="225"/>
    </row>
    <row r="339" spans="1:4">
      <c r="A339" s="225"/>
      <c r="B339" s="225"/>
      <c r="C339" s="225"/>
      <c r="D339" s="225"/>
    </row>
    <row r="340" spans="1:4">
      <c r="A340" s="225"/>
      <c r="B340" s="225"/>
      <c r="C340" s="225"/>
      <c r="D340" s="225"/>
    </row>
    <row r="341" spans="1:4">
      <c r="A341" s="225"/>
      <c r="B341" s="225"/>
      <c r="C341" s="225"/>
      <c r="D341" s="225"/>
    </row>
    <row r="342" spans="1:4">
      <c r="A342" s="225"/>
      <c r="B342" s="225"/>
      <c r="C342" s="225"/>
      <c r="D342" s="225"/>
    </row>
    <row r="343" spans="1:4">
      <c r="A343" s="225"/>
      <c r="B343" s="225"/>
      <c r="C343" s="225"/>
      <c r="D343" s="225"/>
    </row>
    <row r="344" spans="1:4">
      <c r="A344" s="225"/>
      <c r="B344" s="225"/>
      <c r="C344" s="225"/>
      <c r="D344" s="225"/>
    </row>
    <row r="345" spans="1:4">
      <c r="A345" s="225"/>
      <c r="B345" s="225"/>
      <c r="C345" s="225"/>
      <c r="D345" s="225"/>
    </row>
    <row r="346" spans="1:4">
      <c r="A346" s="225"/>
      <c r="B346" s="225"/>
      <c r="C346" s="225"/>
      <c r="D346" s="225"/>
    </row>
    <row r="347" spans="1:4">
      <c r="A347" s="225"/>
      <c r="B347" s="225"/>
      <c r="C347" s="225"/>
      <c r="D347" s="225"/>
    </row>
    <row r="348" spans="1:4">
      <c r="A348" s="225"/>
      <c r="B348" s="225"/>
      <c r="C348" s="225"/>
      <c r="D348" s="225"/>
    </row>
    <row r="349" spans="1:4">
      <c r="A349" s="225"/>
      <c r="B349" s="225"/>
      <c r="C349" s="225"/>
      <c r="D349" s="225"/>
    </row>
    <row r="350" spans="1:4">
      <c r="A350" s="225"/>
      <c r="B350" s="225"/>
      <c r="C350" s="225"/>
      <c r="D350" s="225"/>
    </row>
    <row r="351" spans="1:4">
      <c r="A351" s="225"/>
      <c r="B351" s="225"/>
      <c r="C351" s="225"/>
      <c r="D351" s="225"/>
    </row>
    <row r="352" spans="1:4">
      <c r="A352" s="225"/>
      <c r="B352" s="225"/>
      <c r="C352" s="225"/>
      <c r="D352" s="225"/>
    </row>
    <row r="353" spans="1:4">
      <c r="A353" s="225"/>
      <c r="B353" s="225"/>
      <c r="C353" s="225"/>
      <c r="D353" s="225"/>
    </row>
    <row r="354" spans="1:4">
      <c r="A354" s="225"/>
      <c r="B354" s="225"/>
      <c r="C354" s="225"/>
      <c r="D354" s="225"/>
    </row>
    <row r="355" spans="1:4">
      <c r="A355" s="225"/>
      <c r="B355" s="225"/>
      <c r="C355" s="225"/>
      <c r="D355" s="225"/>
    </row>
    <row r="356" spans="1:4">
      <c r="A356" s="225"/>
      <c r="B356" s="225"/>
      <c r="C356" s="225"/>
      <c r="D356" s="225"/>
    </row>
    <row r="357" spans="1:4">
      <c r="A357" s="225"/>
      <c r="B357" s="225"/>
      <c r="C357" s="225"/>
      <c r="D357" s="225"/>
    </row>
    <row r="358" spans="1:4">
      <c r="A358" s="225"/>
      <c r="B358" s="225"/>
      <c r="C358" s="225"/>
      <c r="D358" s="225"/>
    </row>
    <row r="359" spans="1:4">
      <c r="A359" s="225"/>
      <c r="B359" s="225"/>
      <c r="C359" s="225"/>
      <c r="D359" s="225"/>
    </row>
    <row r="360" spans="1:4">
      <c r="A360" s="225"/>
      <c r="B360" s="225"/>
      <c r="C360" s="225"/>
      <c r="D360" s="225"/>
    </row>
    <row r="361" spans="1:4">
      <c r="A361" s="225"/>
      <c r="B361" s="225"/>
      <c r="C361" s="225"/>
      <c r="D361" s="225"/>
    </row>
    <row r="362" spans="1:4">
      <c r="B362" s="225"/>
    </row>
    <row r="363" spans="1:4">
      <c r="B363" s="225"/>
    </row>
  </sheetData>
  <mergeCells count="2">
    <mergeCell ref="A4:B4"/>
    <mergeCell ref="D4:D5"/>
  </mergeCells>
  <conditionalFormatting sqref="B176">
    <cfRule type="expression" dxfId="91" priority="47" stopIfTrue="1">
      <formula>#REF!&gt;B176</formula>
    </cfRule>
  </conditionalFormatting>
  <conditionalFormatting sqref="B147">
    <cfRule type="expression" dxfId="90" priority="46" stopIfTrue="1">
      <formula>#REF!&gt;B147</formula>
    </cfRule>
  </conditionalFormatting>
  <conditionalFormatting sqref="B180:B182">
    <cfRule type="expression" dxfId="89" priority="43" stopIfTrue="1">
      <formula>#REF!&gt;B180</formula>
    </cfRule>
  </conditionalFormatting>
  <conditionalFormatting sqref="B223">
    <cfRule type="expression" dxfId="88" priority="42" stopIfTrue="1">
      <formula>#REF!&gt;B223</formula>
    </cfRule>
  </conditionalFormatting>
  <conditionalFormatting sqref="B133">
    <cfRule type="expression" dxfId="87" priority="38" stopIfTrue="1">
      <formula>#REF!&gt;B133</formula>
    </cfRule>
  </conditionalFormatting>
  <conditionalFormatting sqref="A33">
    <cfRule type="expression" dxfId="86" priority="101" stopIfTrue="1">
      <formula>#REF!&gt;A33</formula>
    </cfRule>
  </conditionalFormatting>
  <conditionalFormatting sqref="A172:A174">
    <cfRule type="expression" dxfId="85" priority="100" stopIfTrue="1">
      <formula>#REF!&gt;A172</formula>
    </cfRule>
  </conditionalFormatting>
  <conditionalFormatting sqref="A34:A38 A40">
    <cfRule type="expression" dxfId="84" priority="99" stopIfTrue="1">
      <formula>#REF!&gt;A34</formula>
    </cfRule>
  </conditionalFormatting>
  <conditionalFormatting sqref="A22:A24">
    <cfRule type="expression" dxfId="83" priority="98" stopIfTrue="1">
      <formula>#REF!&gt;A22</formula>
    </cfRule>
  </conditionalFormatting>
  <conditionalFormatting sqref="A106">
    <cfRule type="expression" dxfId="82" priority="97" stopIfTrue="1">
      <formula>#REF!&gt;A106</formula>
    </cfRule>
  </conditionalFormatting>
  <conditionalFormatting sqref="A107:A112">
    <cfRule type="expression" dxfId="81" priority="96" stopIfTrue="1">
      <formula>#REF!&gt;A107</formula>
    </cfRule>
  </conditionalFormatting>
  <conditionalFormatting sqref="A133:A140">
    <cfRule type="expression" dxfId="80" priority="95" stopIfTrue="1">
      <formula>#REF!&gt;A133</formula>
    </cfRule>
  </conditionalFormatting>
  <conditionalFormatting sqref="A141:A145">
    <cfRule type="expression" dxfId="79" priority="94" stopIfTrue="1">
      <formula>#REF!&gt;A141</formula>
    </cfRule>
  </conditionalFormatting>
  <conditionalFormatting sqref="A150:A154">
    <cfRule type="expression" dxfId="78" priority="93" stopIfTrue="1">
      <formula>#REF!&gt;A150</formula>
    </cfRule>
  </conditionalFormatting>
  <conditionalFormatting sqref="A155:A158">
    <cfRule type="expression" dxfId="77" priority="92" stopIfTrue="1">
      <formula>#REF!&gt;A155</formula>
    </cfRule>
  </conditionalFormatting>
  <conditionalFormatting sqref="A161">
    <cfRule type="expression" dxfId="76" priority="91" stopIfTrue="1">
      <formula>#REF!&gt;A161</formula>
    </cfRule>
  </conditionalFormatting>
  <conditionalFormatting sqref="A162:A171">
    <cfRule type="expression" dxfId="75" priority="90" stopIfTrue="1">
      <formula>#REF!&gt;A162</formula>
    </cfRule>
  </conditionalFormatting>
  <conditionalFormatting sqref="A179:A182">
    <cfRule type="expression" dxfId="74" priority="89" stopIfTrue="1">
      <formula>#REF!&gt;A179</formula>
    </cfRule>
  </conditionalFormatting>
  <conditionalFormatting sqref="A183:A188">
    <cfRule type="expression" dxfId="73" priority="88" stopIfTrue="1">
      <formula>#REF!&gt;A183</formula>
    </cfRule>
  </conditionalFormatting>
  <conditionalFormatting sqref="A189">
    <cfRule type="expression" dxfId="72" priority="87" stopIfTrue="1">
      <formula>#REF!&gt;A189</formula>
    </cfRule>
  </conditionalFormatting>
  <conditionalFormatting sqref="A206:A209">
    <cfRule type="expression" dxfId="71" priority="86" stopIfTrue="1">
      <formula>#REF!&gt;A206</formula>
    </cfRule>
  </conditionalFormatting>
  <conditionalFormatting sqref="A216">
    <cfRule type="expression" dxfId="70" priority="83" stopIfTrue="1">
      <formula>#REF!&gt;A216</formula>
    </cfRule>
  </conditionalFormatting>
  <conditionalFormatting sqref="A218:A219">
    <cfRule type="expression" dxfId="69" priority="82" stopIfTrue="1">
      <formula>#REF!&gt;A218</formula>
    </cfRule>
  </conditionalFormatting>
  <conditionalFormatting sqref="A210">
    <cfRule type="expression" dxfId="68" priority="85" stopIfTrue="1">
      <formula>#REF!&gt;A210</formula>
    </cfRule>
  </conditionalFormatting>
  <conditionalFormatting sqref="A212:A215">
    <cfRule type="expression" dxfId="67" priority="84" stopIfTrue="1">
      <formula>#REF!&gt;A212</formula>
    </cfRule>
  </conditionalFormatting>
  <conditionalFormatting sqref="A217">
    <cfRule type="expression" dxfId="66" priority="81" stopIfTrue="1">
      <formula>#REF!&gt;A217</formula>
    </cfRule>
  </conditionalFormatting>
  <conditionalFormatting sqref="A84:A97">
    <cfRule type="expression" dxfId="65" priority="78" stopIfTrue="1">
      <formula>#REF!&gt;A84</formula>
    </cfRule>
  </conditionalFormatting>
  <conditionalFormatting sqref="A98:A104">
    <cfRule type="expression" dxfId="64" priority="77" stopIfTrue="1">
      <formula>#REF!&gt;A98</formula>
    </cfRule>
  </conditionalFormatting>
  <conditionalFormatting sqref="A113:A131">
    <cfRule type="expression" dxfId="63" priority="76" stopIfTrue="1">
      <formula>#REF!&gt;A113</formula>
    </cfRule>
  </conditionalFormatting>
  <conditionalFormatting sqref="A199:A204">
    <cfRule type="expression" dxfId="62" priority="75" stopIfTrue="1">
      <formula>#REF!&gt;A199</formula>
    </cfRule>
  </conditionalFormatting>
  <conditionalFormatting sqref="A190:A193">
    <cfRule type="expression" dxfId="61" priority="74" stopIfTrue="1">
      <formula>#REF!&gt;A190</formula>
    </cfRule>
  </conditionalFormatting>
  <conditionalFormatting sqref="A198">
    <cfRule type="expression" dxfId="60" priority="73" stopIfTrue="1">
      <formula>#REF!&gt;A198</formula>
    </cfRule>
  </conditionalFormatting>
  <conditionalFormatting sqref="A194:A197">
    <cfRule type="expression" dxfId="59" priority="72" stopIfTrue="1">
      <formula>#REF!&gt;A194</formula>
    </cfRule>
  </conditionalFormatting>
  <conditionalFormatting sqref="A146">
    <cfRule type="expression" dxfId="58" priority="71" stopIfTrue="1">
      <formula>#REF!&gt;A146</formula>
    </cfRule>
  </conditionalFormatting>
  <conditionalFormatting sqref="A147">
    <cfRule type="expression" dxfId="57" priority="64" stopIfTrue="1">
      <formula>#REF!&gt;A147</formula>
    </cfRule>
  </conditionalFormatting>
  <conditionalFormatting sqref="A42">
    <cfRule type="expression" dxfId="56" priority="63" stopIfTrue="1">
      <formula>#REF!&gt;A42</formula>
    </cfRule>
  </conditionalFormatting>
  <conditionalFormatting sqref="A28">
    <cfRule type="expression" dxfId="55" priority="62" stopIfTrue="1">
      <formula>#REF!&gt;A28</formula>
    </cfRule>
  </conditionalFormatting>
  <conditionalFormatting sqref="A223">
    <cfRule type="expression" dxfId="54" priority="61" stopIfTrue="1">
      <formula>#REF!&gt;A223</formula>
    </cfRule>
  </conditionalFormatting>
  <conditionalFormatting sqref="B20">
    <cfRule type="expression" dxfId="53" priority="60" stopIfTrue="1">
      <formula>#REF!&gt;B20</formula>
    </cfRule>
  </conditionalFormatting>
  <conditionalFormatting sqref="B32 B27 B29:B30">
    <cfRule type="expression" dxfId="52" priority="59" stopIfTrue="1">
      <formula>#REF!&gt;B27</formula>
    </cfRule>
  </conditionalFormatting>
  <conditionalFormatting sqref="B31">
    <cfRule type="expression" dxfId="51" priority="58" stopIfTrue="1">
      <formula>#REF!&gt;B31</formula>
    </cfRule>
  </conditionalFormatting>
  <conditionalFormatting sqref="B41 B43:B44">
    <cfRule type="expression" dxfId="50" priority="57" stopIfTrue="1">
      <formula>#REF!&gt;B41</formula>
    </cfRule>
  </conditionalFormatting>
  <conditionalFormatting sqref="B105">
    <cfRule type="expression" dxfId="49" priority="56" stopIfTrue="1">
      <formula>#REF!&gt;B105</formula>
    </cfRule>
  </conditionalFormatting>
  <conditionalFormatting sqref="B132">
    <cfRule type="expression" dxfId="48" priority="55" stopIfTrue="1">
      <formula>#REF!&gt;B132</formula>
    </cfRule>
  </conditionalFormatting>
  <conditionalFormatting sqref="B148:B149">
    <cfRule type="expression" dxfId="47" priority="54" stopIfTrue="1">
      <formula>#REF!&gt;B148</formula>
    </cfRule>
  </conditionalFormatting>
  <conditionalFormatting sqref="B146">
    <cfRule type="expression" dxfId="46" priority="53" stopIfTrue="1">
      <formula>#REF!&gt;B146</formula>
    </cfRule>
  </conditionalFormatting>
  <conditionalFormatting sqref="B175 B177:B178">
    <cfRule type="expression" dxfId="45" priority="52" stopIfTrue="1">
      <formula>#REF!&gt;B175</formula>
    </cfRule>
  </conditionalFormatting>
  <conditionalFormatting sqref="B211">
    <cfRule type="expression" dxfId="44" priority="51" stopIfTrue="1">
      <formula>#REF!&gt;B211</formula>
    </cfRule>
  </conditionalFormatting>
  <conditionalFormatting sqref="B221:B222 B224:B225">
    <cfRule type="expression" dxfId="43" priority="50" stopIfTrue="1">
      <formula>#REF!&gt;B221</formula>
    </cfRule>
  </conditionalFormatting>
  <conditionalFormatting sqref="B28">
    <cfRule type="expression" dxfId="42" priority="49" stopIfTrue="1">
      <formula>#REF!&gt;B28</formula>
    </cfRule>
  </conditionalFormatting>
  <conditionalFormatting sqref="B42">
    <cfRule type="expression" dxfId="41" priority="48" stopIfTrue="1">
      <formula>#REF!&gt;B42</formula>
    </cfRule>
  </conditionalFormatting>
  <conditionalFormatting sqref="C179:D204 C206:D219 C174:D174">
    <cfRule type="expression" dxfId="40" priority="68" stopIfTrue="1">
      <formula>#REF!&gt;E212</formula>
    </cfRule>
  </conditionalFormatting>
  <conditionalFormatting sqref="C41:D46 C25:D30 C13:D21 C32:D32">
    <cfRule type="expression" dxfId="39" priority="105" stopIfTrue="1">
      <formula>#REF!&gt;E13</formula>
    </cfRule>
  </conditionalFormatting>
  <conditionalFormatting sqref="A105">
    <cfRule type="expression" dxfId="38" priority="104" stopIfTrue="1">
      <formula>#REF!&gt;A105</formula>
    </cfRule>
  </conditionalFormatting>
  <conditionalFormatting sqref="A159:A160">
    <cfRule type="expression" dxfId="37" priority="80" stopIfTrue="1">
      <formula>#REF!&gt;A159</formula>
    </cfRule>
  </conditionalFormatting>
  <conditionalFormatting sqref="A175 A132 A32 A148:A149 A220:A222 A211 A205 A64 A62 A25:A27 A41 A67:A83 A13:A21 A177:A178 A43:A60 A29:A30 A224:A225">
    <cfRule type="expression" dxfId="36" priority="103" stopIfTrue="1">
      <formula>#REF!&gt;A13</formula>
    </cfRule>
  </conditionalFormatting>
  <conditionalFormatting sqref="A31">
    <cfRule type="expression" dxfId="35" priority="102" stopIfTrue="1">
      <formula>#REF!&gt;A31</formula>
    </cfRule>
  </conditionalFormatting>
  <conditionalFormatting sqref="A66">
    <cfRule type="expression" dxfId="34" priority="79" stopIfTrue="1">
      <formula>#REF!&gt;A66</formula>
    </cfRule>
  </conditionalFormatting>
  <conditionalFormatting sqref="A176">
    <cfRule type="expression" dxfId="33" priority="65" stopIfTrue="1">
      <formula>#REF!&gt;A176</formula>
    </cfRule>
  </conditionalFormatting>
  <conditionalFormatting sqref="C105">
    <cfRule type="expression" dxfId="32" priority="70" stopIfTrue="1">
      <formula>#REF!&gt;E97</formula>
    </cfRule>
  </conditionalFormatting>
  <conditionalFormatting sqref="C62:D62 C54:D60 C64:D64 C66:D104 C106:D173">
    <cfRule type="expression" dxfId="31" priority="67" stopIfTrue="1">
      <formula>#REF!&gt;E46</formula>
    </cfRule>
  </conditionalFormatting>
  <conditionalFormatting sqref="C205:D205 C220:D222 C175:D178 C224:D225 D223">
    <cfRule type="expression" dxfId="30" priority="69" stopIfTrue="1">
      <formula>#REF!&gt;E213</formula>
    </cfRule>
  </conditionalFormatting>
  <conditionalFormatting sqref="D105">
    <cfRule type="expression" dxfId="29" priority="66" stopIfTrue="1">
      <formula>#REF!&gt;F97</formula>
    </cfRule>
  </conditionalFormatting>
  <conditionalFormatting sqref="C40:D40 C33:D38 C22:D24 C31:D31">
    <cfRule type="expression" dxfId="28" priority="106" stopIfTrue="1">
      <formula>#REF!&gt;E22</formula>
    </cfRule>
  </conditionalFormatting>
  <conditionalFormatting sqref="C53:D53">
    <cfRule type="expression" dxfId="27" priority="107" stopIfTrue="1">
      <formula>#REF!&gt;E46</formula>
    </cfRule>
  </conditionalFormatting>
  <conditionalFormatting sqref="C52:D52">
    <cfRule type="expression" dxfId="26" priority="108" stopIfTrue="1">
      <formula>#REF!&gt;E46</formula>
    </cfRule>
  </conditionalFormatting>
  <conditionalFormatting sqref="C51:D51">
    <cfRule type="expression" dxfId="25" priority="109" stopIfTrue="1">
      <formula>#REF!&gt;E46</formula>
    </cfRule>
  </conditionalFormatting>
  <conditionalFormatting sqref="C50:D50">
    <cfRule type="expression" dxfId="24" priority="110" stopIfTrue="1">
      <formula>#REF!&gt;E46</formula>
    </cfRule>
  </conditionalFormatting>
  <conditionalFormatting sqref="C49:D49">
    <cfRule type="expression" dxfId="23" priority="111" stopIfTrue="1">
      <formula>#REF!&gt;E46</formula>
    </cfRule>
  </conditionalFormatting>
  <conditionalFormatting sqref="C48:D48">
    <cfRule type="expression" dxfId="22" priority="112" stopIfTrue="1">
      <formula>#REF!&gt;E46</formula>
    </cfRule>
  </conditionalFormatting>
  <conditionalFormatting sqref="C47:D47">
    <cfRule type="expression" dxfId="21" priority="113" stopIfTrue="1">
      <formula>#REF!&gt;E46</formula>
    </cfRule>
  </conditionalFormatting>
  <conditionalFormatting sqref="A258">
    <cfRule type="expression" dxfId="20" priority="8" stopIfTrue="1">
      <formula>#REF!&gt;A258</formula>
    </cfRule>
  </conditionalFormatting>
  <conditionalFormatting sqref="A259:A262">
    <cfRule type="expression" dxfId="19" priority="7" stopIfTrue="1">
      <formula>#REF!&gt;A259</formula>
    </cfRule>
  </conditionalFormatting>
  <conditionalFormatting sqref="A226">
    <cfRule type="expression" dxfId="18" priority="21" stopIfTrue="1">
      <formula>#REF!&gt;A226</formula>
    </cfRule>
  </conditionalFormatting>
  <conditionalFormatting sqref="A227:A230">
    <cfRule type="expression" dxfId="17" priority="20" stopIfTrue="1">
      <formula>#REF!&gt;A227</formula>
    </cfRule>
  </conditionalFormatting>
  <conditionalFormatting sqref="A231">
    <cfRule type="expression" dxfId="16" priority="19" stopIfTrue="1">
      <formula>#REF!&gt;A231</formula>
    </cfRule>
  </conditionalFormatting>
  <conditionalFormatting sqref="A232 A238">
    <cfRule type="expression" dxfId="15" priority="18" stopIfTrue="1">
      <formula>#REF!&gt;A232</formula>
    </cfRule>
  </conditionalFormatting>
  <conditionalFormatting sqref="A233:A236">
    <cfRule type="expression" dxfId="14" priority="17" stopIfTrue="1">
      <formula>#REF!&gt;A233</formula>
    </cfRule>
  </conditionalFormatting>
  <conditionalFormatting sqref="A237:A238">
    <cfRule type="expression" dxfId="13" priority="16" stopIfTrue="1">
      <formula>#REF!&gt;A237</formula>
    </cfRule>
  </conditionalFormatting>
  <conditionalFormatting sqref="A239">
    <cfRule type="expression" dxfId="12" priority="15" stopIfTrue="1">
      <formula>#REF!&gt;A239</formula>
    </cfRule>
  </conditionalFormatting>
  <conditionalFormatting sqref="A240:A243">
    <cfRule type="expression" dxfId="11" priority="14" stopIfTrue="1">
      <formula>#REF!&gt;A240</formula>
    </cfRule>
  </conditionalFormatting>
  <conditionalFormatting sqref="A244">
    <cfRule type="expression" dxfId="10" priority="13" stopIfTrue="1">
      <formula>#REF!&gt;A244</formula>
    </cfRule>
  </conditionalFormatting>
  <conditionalFormatting sqref="A245:A246">
    <cfRule type="expression" dxfId="9" priority="12" stopIfTrue="1">
      <formula>#REF!&gt;A245</formula>
    </cfRule>
  </conditionalFormatting>
  <conditionalFormatting sqref="A248">
    <cfRule type="expression" dxfId="8" priority="11" stopIfTrue="1">
      <formula>#REF!&gt;A248</formula>
    </cfRule>
  </conditionalFormatting>
  <conditionalFormatting sqref="A249:A252">
    <cfRule type="expression" dxfId="7" priority="10" stopIfTrue="1">
      <formula>#REF!&gt;A249</formula>
    </cfRule>
  </conditionalFormatting>
  <conditionalFormatting sqref="A253">
    <cfRule type="expression" dxfId="6" priority="9" stopIfTrue="1">
      <formula>#REF!&gt;A253</formula>
    </cfRule>
  </conditionalFormatting>
  <conditionalFormatting sqref="A254:A256">
    <cfRule type="expression" dxfId="5" priority="6" stopIfTrue="1">
      <formula>#REF!&gt;A254</formula>
    </cfRule>
  </conditionalFormatting>
  <conditionalFormatting sqref="A257">
    <cfRule type="expression" dxfId="4" priority="5" stopIfTrue="1">
      <formula>#REF!&gt;A257</formula>
    </cfRule>
  </conditionalFormatting>
  <conditionalFormatting sqref="A247">
    <cfRule type="expression" dxfId="3" priority="4" stopIfTrue="1">
      <formula>#REF!&gt;A247</formula>
    </cfRule>
  </conditionalFormatting>
  <conditionalFormatting sqref="C226:D246 C258:D262 C248:D253">
    <cfRule type="expression" dxfId="2" priority="3" stopIfTrue="1">
      <formula>#REF!&gt;E264</formula>
    </cfRule>
  </conditionalFormatting>
  <conditionalFormatting sqref="C254:D257">
    <cfRule type="expression" dxfId="1" priority="2" stopIfTrue="1">
      <formula>#REF!&gt;E292</formula>
    </cfRule>
  </conditionalFormatting>
  <conditionalFormatting sqref="C247:D247">
    <cfRule type="expression" dxfId="0" priority="1" stopIfTrue="1">
      <formula>#REF!&gt;E285</formula>
    </cfRule>
  </conditionalFormatting>
  <dataValidations count="3">
    <dataValidation type="decimal" operator="lessThanOrEqual" allowBlank="1" showInputMessage="1" showErrorMessage="1" sqref="D51">
      <formula1>XFD51</formula1>
    </dataValidation>
    <dataValidation type="decimal" allowBlank="1" showInputMessage="1" showErrorMessage="1" sqref="B28 B42">
      <formula1>0</formula1>
      <formula2>XFC28</formula2>
    </dataValidation>
    <dataValidation type="decimal" allowBlank="1" showInputMessage="1" showErrorMessage="1" sqref="B21 B34 B56 B45 B67 B59 B217 B212 B206 B189 B183 B179 B162 B155 B150 B141 B133 B113 B107 B98 B84 B75 B226 B232 B239 B244 B248 B258">
      <formula1>0</formula1>
      <formula2>$D21</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Benutzerhinweise</vt:lpstr>
      <vt:lpstr>Zielvereinbarung</vt:lpstr>
      <vt:lpstr>Bewertung durch Anwender</vt:lpstr>
      <vt:lpstr>Konformitätsprüfung</vt:lpstr>
      <vt:lpstr>BNB-System</vt:lpstr>
      <vt:lpstr>Gültigkeitsliste</vt:lpstr>
      <vt:lpstr>hilfstabelle</vt:lpstr>
      <vt:lpstr>Benutzerhinweise!Druckbereich</vt:lpstr>
      <vt:lpstr>'Bewertung durch Anwender'!Druckbereich</vt:lpstr>
      <vt:lpstr>'BNB-System'!Druckbereich</vt:lpstr>
      <vt:lpstr>Konformitätsprüfung!Druckbereich</vt:lpstr>
      <vt:lpstr>Zielvereinbarung!Druckbereich</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BBSR</dc:creator>
  <cp:lastModifiedBy>Kerz, Nicolas</cp:lastModifiedBy>
  <cp:lastPrinted>2015-12-17T10:20:25Z</cp:lastPrinted>
  <dcterms:created xsi:type="dcterms:W3CDTF">2009-09-07T07:46:54Z</dcterms:created>
  <dcterms:modified xsi:type="dcterms:W3CDTF">2022-02-16T09:11:20Z</dcterms:modified>
</cp:coreProperties>
</file>